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23.xml" ContentType="application/vnd.openxmlformats-officedocument.drawing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23\LABS2023\8. rapportering\Eindrapport\Bijlagen\Deel 3 per parameter\"/>
    </mc:Choice>
  </mc:AlternateContent>
  <xr:revisionPtr revIDLastSave="0" documentId="13_ncr:1_{CD88D9C4-0354-4416-8E60-8674B1B1291E}" xr6:coauthVersionLast="47" xr6:coauthVersionMax="47" xr10:uidLastSave="{00000000-0000-0000-0000-000000000000}"/>
  <bookViews>
    <workbookView xWindow="28680" yWindow="-1395" windowWidth="29040" windowHeight="15840" tabRatio="981" xr2:uid="{00000000-000D-0000-FFFF-FFFF00000000}"/>
  </bookViews>
  <sheets>
    <sheet name="CO stap 2" sheetId="59" r:id="rId1"/>
    <sheet name="CO stap 3" sheetId="33" r:id="rId2"/>
    <sheet name="CO stap 4" sheetId="54" r:id="rId3"/>
    <sheet name="SO2 stap 2" sheetId="36" r:id="rId4"/>
    <sheet name="SO2 stap 3" sheetId="37" r:id="rId5"/>
    <sheet name="SO2 stap 5" sheetId="30" r:id="rId6"/>
    <sheet name="SO2 stap 7" sheetId="38" r:id="rId7"/>
    <sheet name="SO2 stap 8" sheetId="56" r:id="rId8"/>
    <sheet name="NOx stap 1" sheetId="55" r:id="rId9"/>
    <sheet name="NOx stap 2" sheetId="40" r:id="rId10"/>
    <sheet name="NOx stap 3" sheetId="41" r:id="rId11"/>
    <sheet name="NOx stap 5" sheetId="39" r:id="rId12"/>
    <sheet name="NOx stap 6" sheetId="60" r:id="rId13"/>
    <sheet name="NOx stap 9" sheetId="31" r:id="rId14"/>
    <sheet name="O2 stap 1" sheetId="32" r:id="rId15"/>
    <sheet name="O2 stap 2" sheetId="44" r:id="rId16"/>
    <sheet name="O2 stap 3" sheetId="45" r:id="rId17"/>
    <sheet name="O2 stap 5" sheetId="62" r:id="rId18"/>
    <sheet name="O2 stap 6" sheetId="58" r:id="rId19"/>
    <sheet name="O2 stap 7" sheetId="47" r:id="rId20"/>
    <sheet name="O2 stap 8" sheetId="48" r:id="rId21"/>
    <sheet name="O2 stap 9" sheetId="63" r:id="rId22"/>
    <sheet name="CO2 stap 2" sheetId="50" r:id="rId23"/>
    <sheet name="CO2 stap 3 " sheetId="51" r:id="rId24"/>
  </sheets>
  <definedNames>
    <definedName name="_xlnm.Print_Area" localSheetId="0">'CO stap 2'!$A$1:$W$20</definedName>
    <definedName name="_xlnm.Print_Area" localSheetId="1">'CO stap 3'!$A$1:$W$21</definedName>
    <definedName name="_xlnm.Print_Area" localSheetId="2">'CO stap 4'!$A$1:$W$20</definedName>
    <definedName name="_xlnm.Print_Area" localSheetId="22">'CO2 stap 2'!$A$1:$W$20</definedName>
    <definedName name="_xlnm.Print_Area" localSheetId="23">'CO2 stap 3 '!$A$1:$W$20</definedName>
    <definedName name="_xlnm.Print_Area" localSheetId="8">'NOx stap 1'!$A$1:$W$20</definedName>
    <definedName name="_xlnm.Print_Area" localSheetId="9">'NOx stap 2'!$A$1:$W$20</definedName>
    <definedName name="_xlnm.Print_Area" localSheetId="10">'NOx stap 3'!$A$1:$W$20</definedName>
    <definedName name="_xlnm.Print_Area" localSheetId="11">'NOx stap 5'!$A$1:$W$20</definedName>
    <definedName name="_xlnm.Print_Area" localSheetId="12">'NOx stap 6'!$A$1:$W$20</definedName>
    <definedName name="_xlnm.Print_Area" localSheetId="13">'NOx stap 9'!$A$1:$W$20</definedName>
    <definedName name="_xlnm.Print_Area" localSheetId="14">'O2 stap 1'!$A$1:$W$21</definedName>
    <definedName name="_xlnm.Print_Area" localSheetId="15">'O2 stap 2'!$A$1:$W$21</definedName>
    <definedName name="_xlnm.Print_Area" localSheetId="16">'O2 stap 3'!$A$1:$W$21</definedName>
    <definedName name="_xlnm.Print_Area" localSheetId="17">'O2 stap 5'!$A$1:$W$21</definedName>
    <definedName name="_xlnm.Print_Area" localSheetId="18">'O2 stap 6'!$A$1:$W$21</definedName>
    <definedName name="_xlnm.Print_Area" localSheetId="19">'O2 stap 7'!$A$1:$W$21</definedName>
    <definedName name="_xlnm.Print_Area" localSheetId="20">'O2 stap 8'!$A$1:$W$21</definedName>
    <definedName name="_xlnm.Print_Area" localSheetId="21">'O2 stap 9'!$A$1:$W$21</definedName>
    <definedName name="_xlnm.Print_Area" localSheetId="3">'SO2 stap 2'!$A$1:$W$20</definedName>
    <definedName name="_xlnm.Print_Area" localSheetId="4">'SO2 stap 3'!$A$1:$W$20</definedName>
    <definedName name="_xlnm.Print_Area" localSheetId="5">'SO2 stap 5'!$A$1:$W$20</definedName>
    <definedName name="_xlnm.Print_Area" localSheetId="6">'SO2 stap 7'!$A$1:$W$20</definedName>
    <definedName name="_xlnm.Print_Area" localSheetId="7">'SO2 stap 8'!$A$1:$W$20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51" l="1"/>
  <c r="H24" i="51" s="1"/>
  <c r="F24" i="50"/>
  <c r="H24" i="50" s="1"/>
  <c r="H24" i="31"/>
  <c r="H24" i="40"/>
  <c r="H24" i="55"/>
  <c r="F24" i="41"/>
  <c r="H24" i="41" s="1"/>
  <c r="F24" i="39"/>
  <c r="H24" i="39" s="1"/>
  <c r="F24" i="60"/>
  <c r="H24" i="60" s="1"/>
  <c r="F24" i="31"/>
  <c r="F24" i="40"/>
  <c r="F24" i="55"/>
  <c r="H15" i="56"/>
  <c r="H16" i="56"/>
  <c r="H18" i="56"/>
  <c r="H19" i="56"/>
  <c r="H20" i="56"/>
  <c r="H21" i="56"/>
  <c r="H22" i="56"/>
  <c r="H24" i="56"/>
  <c r="H25" i="56"/>
  <c r="F15" i="56"/>
  <c r="F16" i="56"/>
  <c r="F18" i="56"/>
  <c r="F19" i="56"/>
  <c r="F20" i="56"/>
  <c r="F21" i="56"/>
  <c r="F22" i="56"/>
  <c r="F24" i="56"/>
  <c r="F25" i="56"/>
  <c r="F26" i="56"/>
  <c r="F27" i="56"/>
  <c r="F15" i="38"/>
  <c r="H15" i="38" s="1"/>
  <c r="F16" i="38"/>
  <c r="H16" i="38" s="1"/>
  <c r="F18" i="38"/>
  <c r="H18" i="38" s="1"/>
  <c r="F19" i="38"/>
  <c r="F20" i="38"/>
  <c r="F21" i="38"/>
  <c r="F22" i="38"/>
  <c r="F24" i="38"/>
  <c r="H24" i="38" s="1"/>
  <c r="F25" i="38"/>
  <c r="H25" i="38" s="1"/>
  <c r="F26" i="38"/>
  <c r="H19" i="38"/>
  <c r="H20" i="38"/>
  <c r="H21" i="38"/>
  <c r="H22" i="38"/>
  <c r="F24" i="30"/>
  <c r="F25" i="30"/>
  <c r="H25" i="30" s="1"/>
  <c r="H15" i="30"/>
  <c r="H16" i="30"/>
  <c r="H18" i="30"/>
  <c r="H19" i="30"/>
  <c r="H20" i="30"/>
  <c r="H21" i="30"/>
  <c r="H22" i="30"/>
  <c r="H24" i="30"/>
  <c r="F15" i="30"/>
  <c r="F16" i="30"/>
  <c r="F18" i="30"/>
  <c r="F19" i="30"/>
  <c r="F20" i="30"/>
  <c r="F21" i="30"/>
  <c r="F22" i="30"/>
  <c r="H15" i="36"/>
  <c r="H16" i="36"/>
  <c r="H18" i="36"/>
  <c r="H19" i="36"/>
  <c r="H20" i="36"/>
  <c r="H21" i="36"/>
  <c r="H22" i="36"/>
  <c r="H24" i="36"/>
  <c r="F16" i="33"/>
  <c r="F15" i="37"/>
  <c r="H15" i="37" s="1"/>
  <c r="F16" i="37"/>
  <c r="H16" i="37" s="1"/>
  <c r="F18" i="37"/>
  <c r="H18" i="37" s="1"/>
  <c r="F19" i="37"/>
  <c r="H19" i="37" s="1"/>
  <c r="F20" i="37"/>
  <c r="H20" i="37" s="1"/>
  <c r="F21" i="37"/>
  <c r="H21" i="37" s="1"/>
  <c r="F22" i="37"/>
  <c r="H22" i="37" s="1"/>
  <c r="F24" i="37"/>
  <c r="H24" i="37" s="1"/>
  <c r="F25" i="37"/>
  <c r="H25" i="37" s="1"/>
  <c r="F16" i="36"/>
  <c r="F18" i="36"/>
  <c r="F19" i="36"/>
  <c r="F20" i="36"/>
  <c r="F21" i="36"/>
  <c r="F22" i="36"/>
  <c r="F24" i="36"/>
  <c r="F15" i="36"/>
  <c r="D6" i="50"/>
  <c r="D5" i="50"/>
  <c r="I24" i="50" l="1"/>
  <c r="I24" i="51"/>
  <c r="I24" i="40"/>
  <c r="I24" i="41"/>
  <c r="I24" i="39"/>
  <c r="I24" i="60"/>
  <c r="I24" i="31"/>
  <c r="I24" i="55"/>
  <c r="F20" i="55"/>
  <c r="H20" i="55" s="1"/>
  <c r="I20" i="55"/>
  <c r="F11" i="54"/>
  <c r="H11" i="54" s="1"/>
  <c r="I11" i="54"/>
  <c r="I27" i="63"/>
  <c r="F27" i="63"/>
  <c r="H27" i="63" s="1"/>
  <c r="I26" i="63"/>
  <c r="F26" i="63"/>
  <c r="H26" i="63" s="1"/>
  <c r="I25" i="63"/>
  <c r="F25" i="63"/>
  <c r="H25" i="63" s="1"/>
  <c r="I24" i="63"/>
  <c r="F24" i="63"/>
  <c r="H24" i="63" s="1"/>
  <c r="I23" i="63"/>
  <c r="F23" i="63"/>
  <c r="H23" i="63" s="1"/>
  <c r="I22" i="63"/>
  <c r="F22" i="63"/>
  <c r="H22" i="63" s="1"/>
  <c r="I21" i="63"/>
  <c r="F21" i="63"/>
  <c r="H21" i="63" s="1"/>
  <c r="I20" i="63"/>
  <c r="F20" i="63"/>
  <c r="H20" i="63" s="1"/>
  <c r="I19" i="63"/>
  <c r="F19" i="63"/>
  <c r="H19" i="63" s="1"/>
  <c r="I18" i="63"/>
  <c r="F18" i="63"/>
  <c r="H18" i="63" s="1"/>
  <c r="I17" i="63"/>
  <c r="I16" i="63"/>
  <c r="F16" i="63"/>
  <c r="H16" i="63" s="1"/>
  <c r="I15" i="63"/>
  <c r="F15" i="63"/>
  <c r="H15" i="63" s="1"/>
  <c r="I14" i="63"/>
  <c r="F14" i="63"/>
  <c r="H14" i="63" s="1"/>
  <c r="I13" i="63"/>
  <c r="F13" i="63"/>
  <c r="H13" i="63" s="1"/>
  <c r="I12" i="63"/>
  <c r="F12" i="63"/>
  <c r="H12" i="63" s="1"/>
  <c r="I11" i="63"/>
  <c r="F11" i="63"/>
  <c r="H11" i="63" s="1"/>
  <c r="D6" i="63"/>
  <c r="D5" i="63"/>
  <c r="I27" i="62"/>
  <c r="F27" i="62"/>
  <c r="H27" i="62" s="1"/>
  <c r="I26" i="62"/>
  <c r="F26" i="62"/>
  <c r="H26" i="62" s="1"/>
  <c r="I25" i="62"/>
  <c r="F25" i="62"/>
  <c r="H25" i="62" s="1"/>
  <c r="I24" i="62"/>
  <c r="F24" i="62"/>
  <c r="H24" i="62" s="1"/>
  <c r="I23" i="62"/>
  <c r="F23" i="62"/>
  <c r="H23" i="62" s="1"/>
  <c r="I22" i="62"/>
  <c r="F22" i="62"/>
  <c r="H22" i="62" s="1"/>
  <c r="I21" i="62"/>
  <c r="F21" i="62"/>
  <c r="H21" i="62" s="1"/>
  <c r="I20" i="62"/>
  <c r="F20" i="62"/>
  <c r="H20" i="62" s="1"/>
  <c r="I19" i="62"/>
  <c r="F19" i="62"/>
  <c r="H19" i="62" s="1"/>
  <c r="I18" i="62"/>
  <c r="F18" i="62"/>
  <c r="H18" i="62" s="1"/>
  <c r="I17" i="62"/>
  <c r="I16" i="62"/>
  <c r="F16" i="62"/>
  <c r="H16" i="62" s="1"/>
  <c r="I15" i="62"/>
  <c r="F15" i="62"/>
  <c r="H15" i="62" s="1"/>
  <c r="I14" i="62"/>
  <c r="F14" i="62"/>
  <c r="H14" i="62" s="1"/>
  <c r="I13" i="62"/>
  <c r="F13" i="62"/>
  <c r="H13" i="62" s="1"/>
  <c r="I12" i="62"/>
  <c r="F12" i="62"/>
  <c r="H12" i="62" s="1"/>
  <c r="I11" i="62"/>
  <c r="F11" i="62"/>
  <c r="H11" i="62" s="1"/>
  <c r="D6" i="62"/>
  <c r="I27" i="60"/>
  <c r="F27" i="60"/>
  <c r="H27" i="60" s="1"/>
  <c r="I26" i="60"/>
  <c r="F26" i="60"/>
  <c r="H26" i="60" s="1"/>
  <c r="I25" i="60"/>
  <c r="F25" i="60"/>
  <c r="H25" i="60" s="1"/>
  <c r="I23" i="60"/>
  <c r="F23" i="60"/>
  <c r="H23" i="60" s="1"/>
  <c r="I22" i="60"/>
  <c r="F22" i="60"/>
  <c r="H22" i="60" s="1"/>
  <c r="I21" i="60"/>
  <c r="F21" i="60"/>
  <c r="H21" i="60" s="1"/>
  <c r="I20" i="60"/>
  <c r="F20" i="60"/>
  <c r="H20" i="60" s="1"/>
  <c r="I19" i="60"/>
  <c r="F19" i="60"/>
  <c r="H19" i="60" s="1"/>
  <c r="I18" i="60"/>
  <c r="F18" i="60"/>
  <c r="H18" i="60" s="1"/>
  <c r="I17" i="60"/>
  <c r="I16" i="60"/>
  <c r="F16" i="60"/>
  <c r="H16" i="60" s="1"/>
  <c r="I15" i="60"/>
  <c r="F15" i="60"/>
  <c r="H15" i="60" s="1"/>
  <c r="I14" i="60"/>
  <c r="F14" i="60"/>
  <c r="H14" i="60" s="1"/>
  <c r="I13" i="60"/>
  <c r="F13" i="60"/>
  <c r="H13" i="60" s="1"/>
  <c r="I12" i="60"/>
  <c r="F12" i="60"/>
  <c r="H12" i="60" s="1"/>
  <c r="I11" i="60"/>
  <c r="F11" i="60"/>
  <c r="H11" i="60" s="1"/>
  <c r="D6" i="60"/>
  <c r="D5" i="60"/>
  <c r="I27" i="59" l="1"/>
  <c r="F27" i="59"/>
  <c r="H27" i="59" s="1"/>
  <c r="I26" i="59"/>
  <c r="F26" i="59"/>
  <c r="H26" i="59" s="1"/>
  <c r="I25" i="59"/>
  <c r="F25" i="59"/>
  <c r="H25" i="59" s="1"/>
  <c r="I24" i="59"/>
  <c r="F24" i="59"/>
  <c r="H24" i="59" s="1"/>
  <c r="I23" i="59"/>
  <c r="F23" i="59"/>
  <c r="H23" i="59" s="1"/>
  <c r="I22" i="59"/>
  <c r="F22" i="59"/>
  <c r="H22" i="59" s="1"/>
  <c r="I21" i="59"/>
  <c r="F21" i="59"/>
  <c r="H21" i="59" s="1"/>
  <c r="I20" i="59"/>
  <c r="F20" i="59"/>
  <c r="H20" i="59" s="1"/>
  <c r="I19" i="59"/>
  <c r="F19" i="59"/>
  <c r="H19" i="59" s="1"/>
  <c r="I18" i="59"/>
  <c r="F18" i="59"/>
  <c r="H18" i="59" s="1"/>
  <c r="I17" i="59"/>
  <c r="I16" i="59"/>
  <c r="F16" i="59"/>
  <c r="H16" i="59" s="1"/>
  <c r="I15" i="59"/>
  <c r="F15" i="59"/>
  <c r="H15" i="59" s="1"/>
  <c r="I14" i="59"/>
  <c r="F14" i="59"/>
  <c r="H14" i="59" s="1"/>
  <c r="I13" i="59"/>
  <c r="F13" i="59"/>
  <c r="H13" i="59" s="1"/>
  <c r="I12" i="59"/>
  <c r="F12" i="59"/>
  <c r="H12" i="59" s="1"/>
  <c r="I11" i="59"/>
  <c r="F11" i="59"/>
  <c r="H11" i="59" s="1"/>
  <c r="D6" i="59"/>
  <c r="D5" i="59"/>
  <c r="D6" i="54"/>
  <c r="D6" i="33"/>
  <c r="D6" i="36"/>
  <c r="D6" i="37"/>
  <c r="D6" i="30"/>
  <c r="D6" i="38"/>
  <c r="D6" i="56"/>
  <c r="D6" i="55"/>
  <c r="D6" i="40"/>
  <c r="D6" i="41"/>
  <c r="D6" i="39"/>
  <c r="D6" i="31"/>
  <c r="D6" i="32"/>
  <c r="D6" i="44"/>
  <c r="D6" i="45"/>
  <c r="D6" i="47"/>
  <c r="D6" i="48"/>
  <c r="D6" i="58"/>
  <c r="D6" i="51"/>
  <c r="I27" i="45" l="1"/>
  <c r="I26" i="45"/>
  <c r="I25" i="45"/>
  <c r="I24" i="45"/>
  <c r="I23" i="45"/>
  <c r="I22" i="45"/>
  <c r="I21" i="45"/>
  <c r="I20" i="45"/>
  <c r="I19" i="45"/>
  <c r="I18" i="45"/>
  <c r="I17" i="45"/>
  <c r="I16" i="45"/>
  <c r="I15" i="45"/>
  <c r="I14" i="45"/>
  <c r="I13" i="45"/>
  <c r="I12" i="45"/>
  <c r="I11" i="45"/>
  <c r="I27" i="47"/>
  <c r="I26" i="47"/>
  <c r="I25" i="47"/>
  <c r="I24" i="47"/>
  <c r="I23" i="47"/>
  <c r="I22" i="47"/>
  <c r="I21" i="47"/>
  <c r="I20" i="47"/>
  <c r="I19" i="47"/>
  <c r="I18" i="47"/>
  <c r="I17" i="47"/>
  <c r="I16" i="47"/>
  <c r="I15" i="47"/>
  <c r="I14" i="47"/>
  <c r="I13" i="47"/>
  <c r="I12" i="47"/>
  <c r="I11" i="47"/>
  <c r="I27" i="48"/>
  <c r="I26" i="48"/>
  <c r="I25" i="48"/>
  <c r="I24" i="48"/>
  <c r="I23" i="48"/>
  <c r="I22" i="48"/>
  <c r="I21" i="48"/>
  <c r="I20" i="48"/>
  <c r="I19" i="48"/>
  <c r="I18" i="48"/>
  <c r="I17" i="48"/>
  <c r="I16" i="48"/>
  <c r="I15" i="48"/>
  <c r="I14" i="48"/>
  <c r="I13" i="48"/>
  <c r="I12" i="48"/>
  <c r="I11" i="48"/>
  <c r="I27" i="58"/>
  <c r="I26" i="58"/>
  <c r="I25" i="58"/>
  <c r="I24" i="58"/>
  <c r="I23" i="58"/>
  <c r="I22" i="58"/>
  <c r="I21" i="58"/>
  <c r="I20" i="58"/>
  <c r="I19" i="58"/>
  <c r="I18" i="58"/>
  <c r="I17" i="58"/>
  <c r="I16" i="58"/>
  <c r="I15" i="58"/>
  <c r="I14" i="58"/>
  <c r="I13" i="58"/>
  <c r="I12" i="58"/>
  <c r="I11" i="58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I11" i="44"/>
  <c r="I12" i="32"/>
  <c r="I13" i="32"/>
  <c r="I14" i="32"/>
  <c r="I15" i="32"/>
  <c r="I16" i="32"/>
  <c r="I17" i="32"/>
  <c r="I18" i="32"/>
  <c r="I19" i="32"/>
  <c r="I20" i="32"/>
  <c r="I21" i="32"/>
  <c r="I22" i="32"/>
  <c r="I23" i="32"/>
  <c r="I24" i="32"/>
  <c r="I25" i="32"/>
  <c r="I26" i="32"/>
  <c r="I27" i="32"/>
  <c r="I11" i="32"/>
  <c r="F12" i="44" l="1"/>
  <c r="F13" i="44"/>
  <c r="F14" i="44"/>
  <c r="F15" i="44"/>
  <c r="F16" i="44"/>
  <c r="F18" i="44"/>
  <c r="F19" i="44"/>
  <c r="F20" i="44"/>
  <c r="F21" i="44"/>
  <c r="F22" i="44"/>
  <c r="F23" i="44"/>
  <c r="F24" i="44"/>
  <c r="F25" i="44"/>
  <c r="F26" i="44"/>
  <c r="F27" i="44"/>
  <c r="F12" i="45"/>
  <c r="F13" i="45"/>
  <c r="F14" i="45"/>
  <c r="F15" i="45"/>
  <c r="F16" i="45"/>
  <c r="F18" i="45"/>
  <c r="F19" i="45"/>
  <c r="F20" i="45"/>
  <c r="F21" i="45"/>
  <c r="F22" i="45"/>
  <c r="F23" i="45"/>
  <c r="F24" i="45"/>
  <c r="F25" i="45"/>
  <c r="F26" i="45"/>
  <c r="F27" i="45"/>
  <c r="F12" i="47"/>
  <c r="F13" i="47"/>
  <c r="F14" i="47"/>
  <c r="F15" i="47"/>
  <c r="F16" i="47"/>
  <c r="F18" i="47"/>
  <c r="F19" i="47"/>
  <c r="F20" i="47"/>
  <c r="F21" i="47"/>
  <c r="F22" i="47"/>
  <c r="F23" i="47"/>
  <c r="F24" i="47"/>
  <c r="F25" i="47"/>
  <c r="F26" i="47"/>
  <c r="F27" i="47"/>
  <c r="F12" i="48"/>
  <c r="F13" i="48"/>
  <c r="F14" i="48"/>
  <c r="F15" i="48"/>
  <c r="F16" i="48"/>
  <c r="F18" i="48"/>
  <c r="F19" i="48"/>
  <c r="F20" i="48"/>
  <c r="F21" i="48"/>
  <c r="F22" i="48"/>
  <c r="F23" i="48"/>
  <c r="F24" i="48"/>
  <c r="F25" i="48"/>
  <c r="F26" i="48"/>
  <c r="F27" i="48"/>
  <c r="F12" i="58"/>
  <c r="F13" i="58"/>
  <c r="F14" i="58"/>
  <c r="F15" i="58"/>
  <c r="F16" i="58"/>
  <c r="F18" i="58"/>
  <c r="F19" i="58"/>
  <c r="F20" i="58"/>
  <c r="F21" i="58"/>
  <c r="F22" i="58"/>
  <c r="F23" i="58"/>
  <c r="F24" i="58"/>
  <c r="F25" i="58"/>
  <c r="F26" i="58"/>
  <c r="F27" i="58"/>
  <c r="F12" i="32"/>
  <c r="F13" i="32"/>
  <c r="F14" i="32"/>
  <c r="F15" i="32"/>
  <c r="F16" i="32"/>
  <c r="F18" i="32"/>
  <c r="F19" i="32"/>
  <c r="F20" i="32"/>
  <c r="F21" i="32"/>
  <c r="F22" i="32"/>
  <c r="F23" i="32"/>
  <c r="F24" i="32"/>
  <c r="F25" i="32"/>
  <c r="F26" i="32"/>
  <c r="F27" i="32"/>
  <c r="F11" i="44"/>
  <c r="F11" i="45"/>
  <c r="F11" i="47"/>
  <c r="F11" i="48"/>
  <c r="F11" i="58"/>
  <c r="F11" i="32"/>
  <c r="D5" i="33"/>
  <c r="I27" i="33" l="1"/>
  <c r="F27" i="33"/>
  <c r="H27" i="33" s="1"/>
  <c r="I26" i="33"/>
  <c r="F26" i="33"/>
  <c r="H26" i="33" s="1"/>
  <c r="I25" i="33"/>
  <c r="F25" i="33"/>
  <c r="H25" i="33" s="1"/>
  <c r="I24" i="33"/>
  <c r="F24" i="33"/>
  <c r="H24" i="33" s="1"/>
  <c r="I23" i="33"/>
  <c r="F23" i="33"/>
  <c r="H23" i="33" s="1"/>
  <c r="I22" i="33"/>
  <c r="F22" i="33"/>
  <c r="H22" i="33" s="1"/>
  <c r="I21" i="33"/>
  <c r="F21" i="33"/>
  <c r="H21" i="33" s="1"/>
  <c r="I20" i="33"/>
  <c r="F20" i="33"/>
  <c r="H20" i="33" s="1"/>
  <c r="I19" i="33"/>
  <c r="F19" i="33"/>
  <c r="H19" i="33" s="1"/>
  <c r="I18" i="33"/>
  <c r="F18" i="33"/>
  <c r="H18" i="33" s="1"/>
  <c r="I17" i="33"/>
  <c r="I16" i="33"/>
  <c r="H16" i="33"/>
  <c r="I15" i="33"/>
  <c r="F15" i="33"/>
  <c r="H15" i="33" s="1"/>
  <c r="I14" i="33"/>
  <c r="F14" i="33"/>
  <c r="H14" i="33" s="1"/>
  <c r="I13" i="33"/>
  <c r="F13" i="33"/>
  <c r="H13" i="33" s="1"/>
  <c r="I12" i="33"/>
  <c r="F12" i="33"/>
  <c r="H12" i="33" s="1"/>
  <c r="I11" i="33"/>
  <c r="F11" i="33"/>
  <c r="H11" i="33" s="1"/>
  <c r="I27" i="36"/>
  <c r="F27" i="36"/>
  <c r="H27" i="36" s="1"/>
  <c r="I26" i="36"/>
  <c r="F26" i="36"/>
  <c r="H26" i="36" s="1"/>
  <c r="I25" i="36"/>
  <c r="F25" i="36"/>
  <c r="H25" i="36" s="1"/>
  <c r="I24" i="36"/>
  <c r="I23" i="36"/>
  <c r="I22" i="36"/>
  <c r="I21" i="36"/>
  <c r="I20" i="36"/>
  <c r="I19" i="36"/>
  <c r="I18" i="36"/>
  <c r="I17" i="36"/>
  <c r="I16" i="36"/>
  <c r="I15" i="36"/>
  <c r="I14" i="36"/>
  <c r="F14" i="36"/>
  <c r="H14" i="36" s="1"/>
  <c r="I13" i="36"/>
  <c r="F13" i="36"/>
  <c r="H13" i="36" s="1"/>
  <c r="I12" i="36"/>
  <c r="F12" i="36"/>
  <c r="H12" i="36" s="1"/>
  <c r="I11" i="36"/>
  <c r="F11" i="36"/>
  <c r="H11" i="36" s="1"/>
  <c r="I27" i="37"/>
  <c r="F27" i="37"/>
  <c r="H27" i="37" s="1"/>
  <c r="I26" i="37"/>
  <c r="F26" i="37"/>
  <c r="H26" i="37" s="1"/>
  <c r="I25" i="37"/>
  <c r="I24" i="37"/>
  <c r="I23" i="37"/>
  <c r="I22" i="37"/>
  <c r="I21" i="37"/>
  <c r="I20" i="37"/>
  <c r="I19" i="37"/>
  <c r="I18" i="37"/>
  <c r="I17" i="37"/>
  <c r="I16" i="37"/>
  <c r="I15" i="37"/>
  <c r="I14" i="37"/>
  <c r="F14" i="37"/>
  <c r="H14" i="37" s="1"/>
  <c r="I13" i="37"/>
  <c r="F13" i="37"/>
  <c r="H13" i="37" s="1"/>
  <c r="I12" i="37"/>
  <c r="F12" i="37"/>
  <c r="H12" i="37" s="1"/>
  <c r="I11" i="37"/>
  <c r="F11" i="37"/>
  <c r="H11" i="37" s="1"/>
  <c r="I27" i="30"/>
  <c r="F27" i="30"/>
  <c r="H27" i="30" s="1"/>
  <c r="I26" i="30"/>
  <c r="F26" i="30"/>
  <c r="H26" i="30" s="1"/>
  <c r="I25" i="30"/>
  <c r="I24" i="30"/>
  <c r="I23" i="30"/>
  <c r="I22" i="30"/>
  <c r="I21" i="30"/>
  <c r="I20" i="30"/>
  <c r="I19" i="30"/>
  <c r="I18" i="30"/>
  <c r="I17" i="30"/>
  <c r="I16" i="30"/>
  <c r="I15" i="30"/>
  <c r="I14" i="30"/>
  <c r="F14" i="30"/>
  <c r="H14" i="30" s="1"/>
  <c r="I13" i="30"/>
  <c r="F13" i="30"/>
  <c r="H13" i="30" s="1"/>
  <c r="I12" i="30"/>
  <c r="F12" i="30"/>
  <c r="H12" i="30" s="1"/>
  <c r="I11" i="30"/>
  <c r="F11" i="30"/>
  <c r="H11" i="30" s="1"/>
  <c r="I27" i="38"/>
  <c r="F27" i="38"/>
  <c r="H27" i="38" s="1"/>
  <c r="I26" i="38"/>
  <c r="H26" i="38"/>
  <c r="I25" i="38"/>
  <c r="I24" i="38"/>
  <c r="I23" i="38"/>
  <c r="I22" i="38"/>
  <c r="I21" i="38"/>
  <c r="I20" i="38"/>
  <c r="I19" i="38"/>
  <c r="I18" i="38"/>
  <c r="I17" i="38"/>
  <c r="I16" i="38"/>
  <c r="I15" i="38"/>
  <c r="I14" i="38"/>
  <c r="F14" i="38"/>
  <c r="H14" i="38" s="1"/>
  <c r="I13" i="38"/>
  <c r="F13" i="38"/>
  <c r="H13" i="38" s="1"/>
  <c r="I12" i="38"/>
  <c r="F12" i="38"/>
  <c r="H12" i="38" s="1"/>
  <c r="I11" i="38"/>
  <c r="F11" i="38"/>
  <c r="H11" i="38" s="1"/>
  <c r="I27" i="56"/>
  <c r="H27" i="56"/>
  <c r="I26" i="56"/>
  <c r="H26" i="56"/>
  <c r="I25" i="56"/>
  <c r="I24" i="56"/>
  <c r="I23" i="56"/>
  <c r="I22" i="56"/>
  <c r="I21" i="56"/>
  <c r="I20" i="56"/>
  <c r="I19" i="56"/>
  <c r="I18" i="56"/>
  <c r="I17" i="56"/>
  <c r="I16" i="56"/>
  <c r="I15" i="56"/>
  <c r="I14" i="56"/>
  <c r="F14" i="56"/>
  <c r="H14" i="56" s="1"/>
  <c r="I13" i="56"/>
  <c r="F13" i="56"/>
  <c r="H13" i="56" s="1"/>
  <c r="I12" i="56"/>
  <c r="F12" i="56"/>
  <c r="H12" i="56" s="1"/>
  <c r="I11" i="56"/>
  <c r="F11" i="56"/>
  <c r="H11" i="56" s="1"/>
  <c r="I27" i="55"/>
  <c r="F27" i="55"/>
  <c r="H27" i="55" s="1"/>
  <c r="I26" i="55"/>
  <c r="F26" i="55"/>
  <c r="H26" i="55" s="1"/>
  <c r="I25" i="55"/>
  <c r="F25" i="55"/>
  <c r="H25" i="55" s="1"/>
  <c r="I23" i="55"/>
  <c r="F23" i="55"/>
  <c r="H23" i="55" s="1"/>
  <c r="I22" i="55"/>
  <c r="F22" i="55"/>
  <c r="H22" i="55" s="1"/>
  <c r="I21" i="55"/>
  <c r="F21" i="55"/>
  <c r="H21" i="55" s="1"/>
  <c r="I19" i="55"/>
  <c r="F19" i="55"/>
  <c r="H19" i="55" s="1"/>
  <c r="I18" i="55"/>
  <c r="F18" i="55"/>
  <c r="H18" i="55" s="1"/>
  <c r="I17" i="55"/>
  <c r="I16" i="55"/>
  <c r="F16" i="55"/>
  <c r="H16" i="55" s="1"/>
  <c r="I15" i="55"/>
  <c r="F15" i="55"/>
  <c r="H15" i="55" s="1"/>
  <c r="I14" i="55"/>
  <c r="F14" i="55"/>
  <c r="H14" i="55" s="1"/>
  <c r="I13" i="55"/>
  <c r="F13" i="55"/>
  <c r="H13" i="55" s="1"/>
  <c r="I12" i="55"/>
  <c r="F12" i="55"/>
  <c r="H12" i="55" s="1"/>
  <c r="I11" i="55"/>
  <c r="F11" i="55"/>
  <c r="H11" i="55" s="1"/>
  <c r="I27" i="40"/>
  <c r="F27" i="40"/>
  <c r="H27" i="40" s="1"/>
  <c r="I26" i="40"/>
  <c r="F26" i="40"/>
  <c r="H26" i="40" s="1"/>
  <c r="I25" i="40"/>
  <c r="F25" i="40"/>
  <c r="H25" i="40" s="1"/>
  <c r="I23" i="40"/>
  <c r="F23" i="40"/>
  <c r="H23" i="40" s="1"/>
  <c r="I22" i="40"/>
  <c r="F22" i="40"/>
  <c r="H22" i="40" s="1"/>
  <c r="I21" i="40"/>
  <c r="F21" i="40"/>
  <c r="H21" i="40" s="1"/>
  <c r="I20" i="40"/>
  <c r="F20" i="40"/>
  <c r="H20" i="40" s="1"/>
  <c r="I19" i="40"/>
  <c r="F19" i="40"/>
  <c r="H19" i="40" s="1"/>
  <c r="I18" i="40"/>
  <c r="F18" i="40"/>
  <c r="H18" i="40" s="1"/>
  <c r="I17" i="40"/>
  <c r="I16" i="40"/>
  <c r="F16" i="40"/>
  <c r="H16" i="40" s="1"/>
  <c r="I15" i="40"/>
  <c r="F15" i="40"/>
  <c r="H15" i="40" s="1"/>
  <c r="I14" i="40"/>
  <c r="F14" i="40"/>
  <c r="H14" i="40" s="1"/>
  <c r="I13" i="40"/>
  <c r="F13" i="40"/>
  <c r="H13" i="40" s="1"/>
  <c r="I12" i="40"/>
  <c r="F12" i="40"/>
  <c r="H12" i="40" s="1"/>
  <c r="I11" i="40"/>
  <c r="F11" i="40"/>
  <c r="H11" i="40" s="1"/>
  <c r="I27" i="41"/>
  <c r="F27" i="41"/>
  <c r="H27" i="41" s="1"/>
  <c r="I26" i="41"/>
  <c r="F26" i="41"/>
  <c r="H26" i="41" s="1"/>
  <c r="I25" i="41"/>
  <c r="F25" i="41"/>
  <c r="H25" i="41" s="1"/>
  <c r="I23" i="41"/>
  <c r="F23" i="41"/>
  <c r="H23" i="41" s="1"/>
  <c r="I22" i="41"/>
  <c r="F22" i="41"/>
  <c r="H22" i="41" s="1"/>
  <c r="I21" i="41"/>
  <c r="F21" i="41"/>
  <c r="H21" i="41" s="1"/>
  <c r="I20" i="41"/>
  <c r="F20" i="41"/>
  <c r="H20" i="41" s="1"/>
  <c r="I19" i="41"/>
  <c r="F19" i="41"/>
  <c r="H19" i="41" s="1"/>
  <c r="I18" i="41"/>
  <c r="F18" i="41"/>
  <c r="H18" i="41" s="1"/>
  <c r="I17" i="41"/>
  <c r="I16" i="41"/>
  <c r="F16" i="41"/>
  <c r="H16" i="41" s="1"/>
  <c r="I15" i="41"/>
  <c r="F15" i="41"/>
  <c r="H15" i="41" s="1"/>
  <c r="I14" i="41"/>
  <c r="F14" i="41"/>
  <c r="H14" i="41" s="1"/>
  <c r="I13" i="41"/>
  <c r="F13" i="41"/>
  <c r="H13" i="41" s="1"/>
  <c r="I12" i="41"/>
  <c r="F12" i="41"/>
  <c r="H12" i="41" s="1"/>
  <c r="I11" i="41"/>
  <c r="F11" i="41"/>
  <c r="H11" i="41" s="1"/>
  <c r="I27" i="39"/>
  <c r="F27" i="39"/>
  <c r="H27" i="39" s="1"/>
  <c r="I26" i="39"/>
  <c r="F26" i="39"/>
  <c r="H26" i="39" s="1"/>
  <c r="I25" i="39"/>
  <c r="F25" i="39"/>
  <c r="H25" i="39" s="1"/>
  <c r="I23" i="39"/>
  <c r="F23" i="39"/>
  <c r="H23" i="39" s="1"/>
  <c r="I22" i="39"/>
  <c r="F22" i="39"/>
  <c r="H22" i="39" s="1"/>
  <c r="I21" i="39"/>
  <c r="F21" i="39"/>
  <c r="H21" i="39" s="1"/>
  <c r="I20" i="39"/>
  <c r="F20" i="39"/>
  <c r="H20" i="39" s="1"/>
  <c r="I19" i="39"/>
  <c r="F19" i="39"/>
  <c r="H19" i="39" s="1"/>
  <c r="I18" i="39"/>
  <c r="F18" i="39"/>
  <c r="H18" i="39" s="1"/>
  <c r="I17" i="39"/>
  <c r="I16" i="39"/>
  <c r="F16" i="39"/>
  <c r="H16" i="39" s="1"/>
  <c r="I15" i="39"/>
  <c r="F15" i="39"/>
  <c r="H15" i="39" s="1"/>
  <c r="I14" i="39"/>
  <c r="F14" i="39"/>
  <c r="H14" i="39" s="1"/>
  <c r="I13" i="39"/>
  <c r="F13" i="39"/>
  <c r="H13" i="39" s="1"/>
  <c r="I12" i="39"/>
  <c r="F12" i="39"/>
  <c r="H12" i="39" s="1"/>
  <c r="I11" i="39"/>
  <c r="F11" i="39"/>
  <c r="H11" i="39" s="1"/>
  <c r="I27" i="31"/>
  <c r="F27" i="31"/>
  <c r="H27" i="31" s="1"/>
  <c r="I26" i="31"/>
  <c r="F26" i="31"/>
  <c r="H26" i="31" s="1"/>
  <c r="I25" i="31"/>
  <c r="F25" i="31"/>
  <c r="H25" i="31" s="1"/>
  <c r="I23" i="31"/>
  <c r="F23" i="31"/>
  <c r="H23" i="31" s="1"/>
  <c r="I22" i="31"/>
  <c r="F22" i="31"/>
  <c r="H22" i="31" s="1"/>
  <c r="I21" i="31"/>
  <c r="F21" i="31"/>
  <c r="H21" i="31" s="1"/>
  <c r="I20" i="31"/>
  <c r="F20" i="31"/>
  <c r="H20" i="31" s="1"/>
  <c r="I19" i="31"/>
  <c r="F19" i="31"/>
  <c r="H19" i="31" s="1"/>
  <c r="I18" i="31"/>
  <c r="F18" i="31"/>
  <c r="H18" i="31" s="1"/>
  <c r="I17" i="31"/>
  <c r="I16" i="31"/>
  <c r="F16" i="31"/>
  <c r="H16" i="31" s="1"/>
  <c r="I15" i="31"/>
  <c r="F15" i="31"/>
  <c r="H15" i="31" s="1"/>
  <c r="I14" i="31"/>
  <c r="F14" i="31"/>
  <c r="H14" i="31" s="1"/>
  <c r="I13" i="31"/>
  <c r="F13" i="31"/>
  <c r="H13" i="31" s="1"/>
  <c r="I12" i="31"/>
  <c r="F12" i="31"/>
  <c r="H12" i="31" s="1"/>
  <c r="I11" i="31"/>
  <c r="F11" i="31"/>
  <c r="H11" i="31" s="1"/>
  <c r="H27" i="32"/>
  <c r="H26" i="32"/>
  <c r="H25" i="32"/>
  <c r="H24" i="32"/>
  <c r="H23" i="32"/>
  <c r="H22" i="32"/>
  <c r="H21" i="32"/>
  <c r="H20" i="32"/>
  <c r="H19" i="32"/>
  <c r="H18" i="32"/>
  <c r="H16" i="32"/>
  <c r="H15" i="32"/>
  <c r="H14" i="32"/>
  <c r="H13" i="32"/>
  <c r="H12" i="32"/>
  <c r="H11" i="32"/>
  <c r="H27" i="44"/>
  <c r="H26" i="44"/>
  <c r="H25" i="44"/>
  <c r="H24" i="44"/>
  <c r="H23" i="44"/>
  <c r="H22" i="44"/>
  <c r="H21" i="44"/>
  <c r="H20" i="44"/>
  <c r="H19" i="44"/>
  <c r="H18" i="44"/>
  <c r="H16" i="44"/>
  <c r="H15" i="44"/>
  <c r="H14" i="44"/>
  <c r="H13" i="44"/>
  <c r="H12" i="44"/>
  <c r="H11" i="44"/>
  <c r="H27" i="45"/>
  <c r="H26" i="45"/>
  <c r="H25" i="45"/>
  <c r="H24" i="45"/>
  <c r="H23" i="45"/>
  <c r="H22" i="45"/>
  <c r="H21" i="45"/>
  <c r="H20" i="45"/>
  <c r="H19" i="45"/>
  <c r="H18" i="45"/>
  <c r="H16" i="45"/>
  <c r="H15" i="45"/>
  <c r="H14" i="45"/>
  <c r="H13" i="45"/>
  <c r="H12" i="45"/>
  <c r="H11" i="45"/>
  <c r="H27" i="47"/>
  <c r="H26" i="47"/>
  <c r="H25" i="47"/>
  <c r="H24" i="47"/>
  <c r="H23" i="47"/>
  <c r="H22" i="47"/>
  <c r="H21" i="47"/>
  <c r="H20" i="47"/>
  <c r="H19" i="47"/>
  <c r="H18" i="47"/>
  <c r="H16" i="47"/>
  <c r="H15" i="47"/>
  <c r="H14" i="47"/>
  <c r="H13" i="47"/>
  <c r="H12" i="47"/>
  <c r="H11" i="47"/>
  <c r="H27" i="48"/>
  <c r="H26" i="48"/>
  <c r="H25" i="48"/>
  <c r="H24" i="48"/>
  <c r="H23" i="48"/>
  <c r="H22" i="48"/>
  <c r="H21" i="48"/>
  <c r="H20" i="48"/>
  <c r="H19" i="48"/>
  <c r="H18" i="48"/>
  <c r="H16" i="48"/>
  <c r="H15" i="48"/>
  <c r="H14" i="48"/>
  <c r="H13" i="48"/>
  <c r="H12" i="48"/>
  <c r="H11" i="48"/>
  <c r="H27" i="58"/>
  <c r="H26" i="58"/>
  <c r="H25" i="58"/>
  <c r="H24" i="58"/>
  <c r="H23" i="58"/>
  <c r="H22" i="58"/>
  <c r="H21" i="58"/>
  <c r="H20" i="58"/>
  <c r="H19" i="58"/>
  <c r="H18" i="58"/>
  <c r="H16" i="58"/>
  <c r="H15" i="58"/>
  <c r="H14" i="58"/>
  <c r="H13" i="58"/>
  <c r="H12" i="58"/>
  <c r="H11" i="58"/>
  <c r="I27" i="50"/>
  <c r="F27" i="50"/>
  <c r="H27" i="50" s="1"/>
  <c r="I26" i="50"/>
  <c r="F26" i="50"/>
  <c r="H26" i="50" s="1"/>
  <c r="I25" i="50"/>
  <c r="F25" i="50"/>
  <c r="H25" i="50" s="1"/>
  <c r="I23" i="50"/>
  <c r="I22" i="50"/>
  <c r="F22" i="50"/>
  <c r="H22" i="50" s="1"/>
  <c r="I21" i="50"/>
  <c r="F21" i="50"/>
  <c r="H21" i="50" s="1"/>
  <c r="I20" i="50"/>
  <c r="F20" i="50"/>
  <c r="H20" i="50" s="1"/>
  <c r="I19" i="50"/>
  <c r="F19" i="50"/>
  <c r="H19" i="50" s="1"/>
  <c r="I18" i="50"/>
  <c r="F18" i="50"/>
  <c r="H18" i="50" s="1"/>
  <c r="I17" i="50"/>
  <c r="I16" i="50"/>
  <c r="F16" i="50"/>
  <c r="H16" i="50" s="1"/>
  <c r="I15" i="50"/>
  <c r="F15" i="50"/>
  <c r="H15" i="50" s="1"/>
  <c r="I14" i="50"/>
  <c r="F14" i="50"/>
  <c r="H14" i="50" s="1"/>
  <c r="I13" i="50"/>
  <c r="F13" i="50"/>
  <c r="H13" i="50" s="1"/>
  <c r="I12" i="50"/>
  <c r="F12" i="50"/>
  <c r="H12" i="50" s="1"/>
  <c r="I11" i="50"/>
  <c r="F11" i="50"/>
  <c r="H11" i="50" s="1"/>
  <c r="I27" i="51"/>
  <c r="F27" i="51"/>
  <c r="H27" i="51" s="1"/>
  <c r="I26" i="51"/>
  <c r="F26" i="51"/>
  <c r="H26" i="51" s="1"/>
  <c r="I25" i="51"/>
  <c r="F25" i="51"/>
  <c r="H25" i="51" s="1"/>
  <c r="I23" i="51"/>
  <c r="I22" i="51"/>
  <c r="F22" i="51"/>
  <c r="H22" i="51" s="1"/>
  <c r="I21" i="51"/>
  <c r="F21" i="51"/>
  <c r="H21" i="51" s="1"/>
  <c r="I20" i="51"/>
  <c r="F20" i="51"/>
  <c r="H20" i="51" s="1"/>
  <c r="I19" i="51"/>
  <c r="F19" i="51"/>
  <c r="H19" i="51" s="1"/>
  <c r="I18" i="51"/>
  <c r="F18" i="51"/>
  <c r="H18" i="51" s="1"/>
  <c r="I17" i="51"/>
  <c r="I16" i="51"/>
  <c r="F16" i="51"/>
  <c r="H16" i="51" s="1"/>
  <c r="I15" i="51"/>
  <c r="F15" i="51"/>
  <c r="H15" i="51" s="1"/>
  <c r="I14" i="51"/>
  <c r="F14" i="51"/>
  <c r="H14" i="51" s="1"/>
  <c r="I13" i="51"/>
  <c r="F13" i="51"/>
  <c r="H13" i="51" s="1"/>
  <c r="I12" i="51"/>
  <c r="F12" i="51"/>
  <c r="H12" i="51" s="1"/>
  <c r="I11" i="51"/>
  <c r="F11" i="51"/>
  <c r="H11" i="51" s="1"/>
  <c r="I27" i="54"/>
  <c r="F27" i="54"/>
  <c r="H27" i="54" s="1"/>
  <c r="I26" i="54"/>
  <c r="F26" i="54"/>
  <c r="H26" i="54" s="1"/>
  <c r="I25" i="54"/>
  <c r="F25" i="54"/>
  <c r="H25" i="54" s="1"/>
  <c r="I24" i="54"/>
  <c r="F24" i="54"/>
  <c r="H24" i="54" s="1"/>
  <c r="I23" i="54"/>
  <c r="F23" i="54"/>
  <c r="H23" i="54" s="1"/>
  <c r="I22" i="54"/>
  <c r="F22" i="54"/>
  <c r="H22" i="54" s="1"/>
  <c r="I21" i="54"/>
  <c r="F21" i="54"/>
  <c r="H21" i="54" s="1"/>
  <c r="I20" i="54"/>
  <c r="F20" i="54"/>
  <c r="H20" i="54" s="1"/>
  <c r="I19" i="54"/>
  <c r="F19" i="54"/>
  <c r="H19" i="54" s="1"/>
  <c r="I18" i="54"/>
  <c r="F18" i="54"/>
  <c r="H18" i="54" s="1"/>
  <c r="I17" i="54"/>
  <c r="I16" i="54"/>
  <c r="F16" i="54"/>
  <c r="H16" i="54" s="1"/>
  <c r="I15" i="54"/>
  <c r="F15" i="54"/>
  <c r="H15" i="54" s="1"/>
  <c r="I14" i="54"/>
  <c r="F14" i="54"/>
  <c r="H14" i="54" s="1"/>
  <c r="I13" i="54"/>
  <c r="F13" i="54"/>
  <c r="H13" i="54" s="1"/>
  <c r="I12" i="54"/>
  <c r="F12" i="54"/>
  <c r="H12" i="54" s="1"/>
  <c r="D5" i="58" l="1"/>
  <c r="D5" i="56" l="1"/>
  <c r="D5" i="55" l="1"/>
  <c r="D5" i="54" l="1"/>
  <c r="D5" i="44" l="1"/>
  <c r="D5" i="45"/>
  <c r="D5" i="48"/>
  <c r="D5" i="32"/>
  <c r="D5" i="30"/>
  <c r="D5" i="36"/>
  <c r="D5" i="38"/>
  <c r="D5" i="37"/>
  <c r="D5" i="39"/>
  <c r="D5" i="40"/>
  <c r="D5" i="41"/>
  <c r="D5" i="31"/>
  <c r="D5" i="51" l="1"/>
</calcChain>
</file>

<file path=xl/sharedStrings.xml><?xml version="1.0" encoding="utf-8"?>
<sst xmlns="http://schemas.openxmlformats.org/spreadsheetml/2006/main" count="411" uniqueCount="43">
  <si>
    <t>Labonr.</t>
  </si>
  <si>
    <t/>
  </si>
  <si>
    <t>%</t>
  </si>
  <si>
    <t>Referentiewaarde: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</si>
  <si>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</si>
  <si>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Parameter:</t>
  </si>
  <si>
    <t>Aantal Labo's:</t>
  </si>
  <si>
    <t>Z-Score 
(statistisch)</t>
  </si>
  <si>
    <t>%Afw 
(tov ref.waarde)</t>
  </si>
  <si>
    <t>O2 stap 1</t>
  </si>
  <si>
    <t>O2 stap 2</t>
  </si>
  <si>
    <t>O2 stap 3</t>
  </si>
  <si>
    <t>O2 stap 7</t>
  </si>
  <si>
    <t>O2 stap 8</t>
  </si>
  <si>
    <t>Vol%</t>
  </si>
  <si>
    <t>Resultaat</t>
  </si>
  <si>
    <t>Abs. Afw.
(tov ref.waarde)</t>
  </si>
  <si>
    <t>Statistisch gemiddelde:</t>
  </si>
  <si>
    <t>Statistisch standaard afw. abs.:</t>
  </si>
  <si>
    <t>Statistisch standaard afw. rel.:</t>
  </si>
  <si>
    <t>SO2 stap 7</t>
  </si>
  <si>
    <t xml:space="preserve"> </t>
  </si>
  <si>
    <t>Labo</t>
  </si>
  <si>
    <t>Gemiddelde</t>
  </si>
  <si>
    <t>SO2 stap 5</t>
  </si>
  <si>
    <t>SO2 stap 8</t>
  </si>
  <si>
    <t>NOx stap 1</t>
  </si>
  <si>
    <t>NOx stap 2</t>
  </si>
  <si>
    <t>NOx stap 9</t>
  </si>
  <si>
    <t>,</t>
  </si>
  <si>
    <t>O2 stap 6</t>
  </si>
  <si>
    <t>O2 stap 9</t>
  </si>
  <si>
    <t>CO2 stap 5</t>
  </si>
  <si>
    <t>O2 stap 5</t>
  </si>
  <si>
    <t>NOx stap 6</t>
  </si>
  <si>
    <t>NOx stap 5</t>
  </si>
  <si>
    <t>SO2 stap 3</t>
  </si>
  <si>
    <t>CO stap 4</t>
  </si>
  <si>
    <t>CO stap 2</t>
  </si>
  <si>
    <t>CO stap 3</t>
  </si>
  <si>
    <t>SO2 stap 2</t>
  </si>
  <si>
    <t>NOx stap 3</t>
  </si>
  <si>
    <t>CO2 stap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</si>
</sst>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0EE9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">
    <xf numFmtId="0" fontId="0" fillId="0" borderId="0" xfId="0"/>
    <xf numFmtId="2" fontId="5" fillId="2" borderId="0" xfId="0" applyNumberFormat="1" applyFont="1" applyFill="1" applyBorder="1" applyAlignment="1" applyProtection="1">
      <alignment horizontal="center" vertical="center"/>
      <protection hidden="1"/>
    </xf>
    <xf numFmtId="2" fontId="7" fillId="2" borderId="0" xfId="1" applyNumberFormat="1" applyFont="1" applyFill="1" applyBorder="1" applyAlignment="1" applyProtection="1">
      <alignment horizontal="right" vertical="center"/>
      <protection hidden="1"/>
    </xf>
    <xf numFmtId="2" fontId="6" fillId="2" borderId="0" xfId="0" applyNumberFormat="1" applyFont="1" applyFill="1" applyBorder="1" applyAlignment="1" applyProtection="1">
      <alignment vertical="center"/>
      <protection hidden="1"/>
    </xf>
    <xf numFmtId="2" fontId="7" fillId="2" borderId="0" xfId="1" applyNumberFormat="1" applyFont="1" applyFill="1" applyBorder="1" applyAlignment="1" applyProtection="1">
      <alignment horizontal="center" vertical="center"/>
      <protection hidden="1"/>
    </xf>
    <xf numFmtId="2" fontId="4" fillId="2" borderId="0" xfId="1" applyNumberFormat="1" applyFont="1" applyFill="1" applyBorder="1" applyAlignment="1" applyProtection="1">
      <alignment horizontal="right" vertical="center"/>
      <protection hidden="1"/>
    </xf>
    <xf numFmtId="2" fontId="5" fillId="2" borderId="0" xfId="0" applyNumberFormat="1" applyFont="1" applyFill="1" applyBorder="1" applyAlignment="1" applyProtection="1">
      <alignment horizontal="right" vertical="center"/>
      <protection hidden="1"/>
    </xf>
    <xf numFmtId="2" fontId="4" fillId="2" borderId="0" xfId="1" applyNumberFormat="1" applyFont="1" applyFill="1" applyBorder="1" applyAlignment="1" applyProtection="1">
      <alignment horizontal="center" vertical="center"/>
      <protection hidden="1"/>
    </xf>
    <xf numFmtId="166" fontId="5" fillId="2" borderId="0" xfId="5" applyNumberFormat="1" applyFont="1" applyFill="1" applyBorder="1" applyAlignment="1" applyProtection="1">
      <alignment horizontal="right" vertical="center"/>
      <protection hidden="1"/>
    </xf>
    <xf numFmtId="1" fontId="4" fillId="2" borderId="0" xfId="1" applyNumberFormat="1" applyFont="1" applyFill="1" applyBorder="1" applyAlignment="1" applyProtection="1">
      <alignment horizontal="right" vertical="center"/>
      <protection hidden="1"/>
    </xf>
    <xf numFmtId="2" fontId="4" fillId="2" borderId="0" xfId="1" applyNumberFormat="1" applyFont="1" applyFill="1" applyBorder="1" applyAlignment="1" applyProtection="1">
      <alignment horizontal="center" vertical="center" wrapText="1"/>
      <protection hidden="1"/>
    </xf>
    <xf numFmtId="1" fontId="4" fillId="2" borderId="0" xfId="1" applyNumberFormat="1" applyFont="1" applyFill="1" applyBorder="1" applyAlignment="1" applyProtection="1">
      <alignment horizontal="center" vertical="center"/>
      <protection hidden="1"/>
    </xf>
    <xf numFmtId="2" fontId="4" fillId="2" borderId="0" xfId="0" applyNumberFormat="1" applyFont="1" applyFill="1" applyBorder="1" applyAlignment="1" applyProtection="1">
      <alignment horizontal="center" vertical="center"/>
      <protection hidden="1"/>
    </xf>
    <xf numFmtId="49" fontId="10" fillId="2" borderId="0" xfId="0" applyNumberFormat="1" applyFont="1" applyFill="1" applyBorder="1" applyAlignment="1" applyProtection="1">
      <alignment horizont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164" fontId="5" fillId="2" borderId="0" xfId="5" applyNumberFormat="1" applyFont="1" applyFill="1" applyBorder="1" applyAlignment="1" applyProtection="1">
      <alignment horizontal="center" vertical="center"/>
      <protection hidden="1"/>
    </xf>
    <xf numFmtId="2" fontId="0" fillId="2" borderId="0" xfId="0" applyNumberFormat="1" applyFill="1" applyBorder="1" applyProtection="1">
      <protection hidden="1"/>
    </xf>
    <xf numFmtId="2" fontId="5" fillId="2" borderId="0" xfId="5" applyNumberFormat="1" applyFont="1" applyFill="1" applyBorder="1" applyAlignment="1" applyProtection="1">
      <alignment horizontal="right" vertical="center"/>
      <protection hidden="1"/>
    </xf>
    <xf numFmtId="2" fontId="11" fillId="2" borderId="0" xfId="0" applyNumberFormat="1" applyFont="1" applyFill="1" applyBorder="1" applyAlignment="1" applyProtection="1">
      <alignment horizontal="center" vertical="center"/>
      <protection hidden="1"/>
    </xf>
    <xf numFmtId="165" fontId="5" fillId="2" borderId="0" xfId="5" applyNumberFormat="1" applyFont="1" applyFill="1" applyBorder="1" applyAlignment="1" applyProtection="1">
      <alignment horizontal="right" vertic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165" fontId="10" fillId="2" borderId="0" xfId="0" applyNumberFormat="1" applyFont="1" applyFill="1" applyBorder="1" applyAlignment="1" applyProtection="1">
      <alignment horizontal="center"/>
      <protection hidden="1"/>
    </xf>
    <xf numFmtId="0" fontId="9" fillId="2" borderId="0" xfId="0" quotePrefix="1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protection hidden="1"/>
    </xf>
    <xf numFmtId="49" fontId="0" fillId="2" borderId="0" xfId="0" applyNumberForma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protection hidden="1"/>
    </xf>
    <xf numFmtId="165" fontId="0" fillId="2" borderId="0" xfId="0" applyNumberFormat="1" applyFont="1" applyFill="1" applyBorder="1" applyAlignment="1" applyProtection="1">
      <protection hidden="1"/>
    </xf>
    <xf numFmtId="2" fontId="3" fillId="2" borderId="0" xfId="5" applyNumberFormat="1" applyFont="1" applyFill="1" applyBorder="1" applyAlignment="1" applyProtection="1">
      <protection hidden="1"/>
    </xf>
    <xf numFmtId="2" fontId="9" fillId="2" borderId="0" xfId="5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" fontId="10" fillId="2" borderId="0" xfId="0" applyNumberFormat="1" applyFont="1" applyFill="1" applyBorder="1" applyAlignment="1" applyProtection="1">
      <alignment horizontal="center"/>
      <protection hidden="1"/>
    </xf>
    <xf numFmtId="165" fontId="5" fillId="2" borderId="0" xfId="0" applyNumberFormat="1" applyFont="1" applyFill="1" applyBorder="1" applyAlignment="1" applyProtection="1">
      <alignment horizontal="center" vertical="center"/>
      <protection hidden="1"/>
    </xf>
    <xf numFmtId="2" fontId="12" fillId="3" borderId="0" xfId="0" applyNumberFormat="1" applyFont="1" applyFill="1" applyBorder="1" applyAlignment="1">
      <alignment horizontal="center"/>
    </xf>
    <xf numFmtId="165" fontId="10" fillId="2" borderId="0" xfId="5" applyNumberFormat="1" applyFont="1" applyFill="1" applyBorder="1" applyAlignment="1" applyProtection="1">
      <alignment horizontal="center"/>
      <protection hidden="1"/>
    </xf>
    <xf numFmtId="2" fontId="10" fillId="2" borderId="0" xfId="0" applyNumberFormat="1" applyFont="1" applyFill="1" applyBorder="1" applyAlignment="1" applyProtection="1">
      <alignment horizontal="center"/>
      <protection hidden="1"/>
    </xf>
    <xf numFmtId="1" fontId="0" fillId="2" borderId="0" xfId="0" applyNumberFormat="1" applyFont="1" applyFill="1" applyBorder="1" applyAlignment="1" applyProtection="1">
      <alignment horizontal="center" vertical="center"/>
      <protection hidden="1"/>
    </xf>
    <xf numFmtId="165" fontId="0" fillId="2" borderId="0" xfId="0" applyNumberFormat="1" applyFont="1" applyFill="1" applyBorder="1" applyAlignment="1" applyProtection="1">
      <alignment horizontal="center" vertical="center"/>
      <protection hidden="1"/>
    </xf>
    <xf numFmtId="2" fontId="0" fillId="2" borderId="0" xfId="0" applyNumberFormat="1" applyFont="1" applyFill="1" applyBorder="1" applyAlignment="1" applyProtection="1">
      <alignment horizontal="center" vertical="center"/>
      <protection hidden="1"/>
    </xf>
    <xf numFmtId="2" fontId="0" fillId="2" borderId="0" xfId="0" applyNumberFormat="1" applyFont="1" applyFill="1" applyAlignment="1" applyProtection="1">
      <alignment horizontal="center"/>
      <protection hidden="1"/>
    </xf>
    <xf numFmtId="165" fontId="5" fillId="2" borderId="0" xfId="0" applyNumberFormat="1" applyFont="1" applyFill="1" applyBorder="1" applyAlignment="1" applyProtection="1">
      <alignment horizontal="right" vertical="center"/>
      <protection hidden="1"/>
    </xf>
    <xf numFmtId="1" fontId="5" fillId="2" borderId="0" xfId="0" applyNumberFormat="1" applyFont="1" applyFill="1" applyBorder="1" applyAlignment="1" applyProtection="1">
      <alignment horizontal="right" vertical="center"/>
      <protection hidden="1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5" builtinId="5"/>
    <cellStyle name="Percent 2" xfId="4" xr:uid="{00000000-0005-0000-0000-000005000000}"/>
  </cellStyles>
  <dxfs count="72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CO stap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 stap 2'!$H$10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'CO stap 2'!$C$11:$C$27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'CO stap 2'!$H$11:$H$27</c:f>
              <c:numCache>
                <c:formatCode>0.000</c:formatCode>
                <c:ptCount val="17"/>
                <c:pt idx="0">
                  <c:v>0.91946308724832204</c:v>
                </c:pt>
                <c:pt idx="1">
                  <c:v>0.95302013422818788</c:v>
                </c:pt>
                <c:pt idx="2">
                  <c:v>0.8825503355704698</c:v>
                </c:pt>
                <c:pt idx="3">
                  <c:v>0.95973154362416113</c:v>
                </c:pt>
                <c:pt idx="4">
                  <c:v>1.0738255033557047</c:v>
                </c:pt>
                <c:pt idx="5">
                  <c:v>1.0201342281879193</c:v>
                </c:pt>
                <c:pt idx="7">
                  <c:v>0.96979865771812068</c:v>
                </c:pt>
                <c:pt idx="8">
                  <c:v>0.9865771812080536</c:v>
                </c:pt>
                <c:pt idx="9">
                  <c:v>1.0302013422818792</c:v>
                </c:pt>
                <c:pt idx="10">
                  <c:v>0.83892617449664431</c:v>
                </c:pt>
                <c:pt idx="11">
                  <c:v>0.8825503355704698</c:v>
                </c:pt>
                <c:pt idx="12">
                  <c:v>0.79865771812080544</c:v>
                </c:pt>
                <c:pt idx="13">
                  <c:v>0.97315436241610742</c:v>
                </c:pt>
                <c:pt idx="14">
                  <c:v>0.94295302013422821</c:v>
                </c:pt>
                <c:pt idx="15">
                  <c:v>0.93959731543624159</c:v>
                </c:pt>
                <c:pt idx="16">
                  <c:v>0.91275167785234901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FC-4385-8EED-07E9E0CD2D73}"/>
            </c:ext>
          </c:extLst>
        </c:ser>
        <c:ser>
          <c:idx val="1"/>
          <c:order val="1"/>
          <c:tx>
            <c:strRef>
              <c:f>'CO stap 2'!$I$10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'CO stap 2'!$C$11:$C$27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'CO stap 2'!$I$11:$I$27</c:f>
              <c:numCache>
                <c:formatCode>0.00</c:formatCode>
                <c:ptCount val="17"/>
                <c:pt idx="0">
                  <c:v>0.94362416107382552</c:v>
                </c:pt>
                <c:pt idx="1">
                  <c:v>0.94362416107382552</c:v>
                </c:pt>
                <c:pt idx="2">
                  <c:v>0.94362416107382552</c:v>
                </c:pt>
                <c:pt idx="3">
                  <c:v>0.94362416107382552</c:v>
                </c:pt>
                <c:pt idx="4">
                  <c:v>0.94362416107382552</c:v>
                </c:pt>
                <c:pt idx="5">
                  <c:v>0.94362416107382552</c:v>
                </c:pt>
                <c:pt idx="6">
                  <c:v>0.94362416107382552</c:v>
                </c:pt>
                <c:pt idx="7">
                  <c:v>0.94362416107382552</c:v>
                </c:pt>
                <c:pt idx="8">
                  <c:v>0.94362416107382552</c:v>
                </c:pt>
                <c:pt idx="9">
                  <c:v>0.94362416107382552</c:v>
                </c:pt>
                <c:pt idx="10">
                  <c:v>0.94362416107382552</c:v>
                </c:pt>
                <c:pt idx="11">
                  <c:v>0.94362416107382552</c:v>
                </c:pt>
                <c:pt idx="12">
                  <c:v>0.94362416107382552</c:v>
                </c:pt>
                <c:pt idx="13">
                  <c:v>0.94362416107382552</c:v>
                </c:pt>
                <c:pt idx="14">
                  <c:v>0.94362416107382552</c:v>
                </c:pt>
                <c:pt idx="15">
                  <c:v>0.94362416107382552</c:v>
                </c:pt>
                <c:pt idx="16">
                  <c:v>0.94362416107382552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FC-4385-8EED-07E9E0CD2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767488"/>
        <c:axId val="362769408"/>
      </c:lineChart>
      <c:catAx>
        <c:axId val="3627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2769408"/>
        <c:crosses val="autoZero"/>
        <c:auto val="1"/>
        <c:lblAlgn val="ctr"/>
        <c:lblOffset val="100"/>
        <c:noMultiLvlLbl val="1"/>
      </c:catAx>
      <c:valAx>
        <c:axId val="362769408"/>
        <c:scaling>
          <c:orientation val="minMax"/>
          <c:max val="1.1000000000000001"/>
          <c:min val="0.8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767488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2</a:t>
            </a:r>
            <a:endParaRPr lang="nl-B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'NOx stap 2'!$H$10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'NOx stap 2'!$C$11:$C$27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'NOx stap 2'!$H$11:$H$27</c:f>
              <c:numCache>
                <c:formatCode>0.000</c:formatCode>
                <c:ptCount val="17"/>
                <c:pt idx="0">
                  <c:v>0.9671052631578948</c:v>
                </c:pt>
                <c:pt idx="1">
                  <c:v>0.94429824561403508</c:v>
                </c:pt>
                <c:pt idx="2">
                  <c:v>1.0350877192982457</c:v>
                </c:pt>
                <c:pt idx="3">
                  <c:v>0.90614035087719302</c:v>
                </c:pt>
                <c:pt idx="4">
                  <c:v>1.0043859649122806</c:v>
                </c:pt>
                <c:pt idx="5">
                  <c:v>0.97807017543859642</c:v>
                </c:pt>
                <c:pt idx="7">
                  <c:v>0.97807017543859642</c:v>
                </c:pt>
                <c:pt idx="8">
                  <c:v>1.0039473684210527</c:v>
                </c:pt>
                <c:pt idx="9">
                  <c:v>1.0043859649122806</c:v>
                </c:pt>
                <c:pt idx="10">
                  <c:v>1.007456140350877</c:v>
                </c:pt>
                <c:pt idx="11">
                  <c:v>0.9692982456140351</c:v>
                </c:pt>
                <c:pt idx="12">
                  <c:v>0.97368421052631571</c:v>
                </c:pt>
                <c:pt idx="13">
                  <c:v>1.0438596491228069</c:v>
                </c:pt>
                <c:pt idx="14">
                  <c:v>0.96052631578947367</c:v>
                </c:pt>
                <c:pt idx="15">
                  <c:v>0.96491228070175439</c:v>
                </c:pt>
                <c:pt idx="16">
                  <c:v>0.99122807017543868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5F-4CF3-BCF1-CB808FD73C18}"/>
            </c:ext>
          </c:extLst>
        </c:ser>
        <c:ser>
          <c:idx val="1"/>
          <c:order val="1"/>
          <c:tx>
            <c:strRef>
              <c:f>'NOx stap 2'!$I$10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2'!$C$11:$C$27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'NOx stap 2'!$I$11:$I$27</c:f>
              <c:numCache>
                <c:formatCode>0.00</c:formatCode>
                <c:ptCount val="17"/>
                <c:pt idx="0">
                  <c:v>0.98421052631578954</c:v>
                </c:pt>
                <c:pt idx="1">
                  <c:v>0.98421052631578954</c:v>
                </c:pt>
                <c:pt idx="2">
                  <c:v>0.98421052631578954</c:v>
                </c:pt>
                <c:pt idx="3">
                  <c:v>0.98421052631578954</c:v>
                </c:pt>
                <c:pt idx="4">
                  <c:v>0.98421052631578954</c:v>
                </c:pt>
                <c:pt idx="5">
                  <c:v>0.98421052631578954</c:v>
                </c:pt>
                <c:pt idx="6">
                  <c:v>0.98421052631578954</c:v>
                </c:pt>
                <c:pt idx="7">
                  <c:v>0.98421052631578954</c:v>
                </c:pt>
                <c:pt idx="8">
                  <c:v>0.98421052631578954</c:v>
                </c:pt>
                <c:pt idx="9">
                  <c:v>0.98421052631578954</c:v>
                </c:pt>
                <c:pt idx="10">
                  <c:v>0.98421052631578954</c:v>
                </c:pt>
                <c:pt idx="11">
                  <c:v>0.98421052631578954</c:v>
                </c:pt>
                <c:pt idx="12">
                  <c:v>0.98421052631578954</c:v>
                </c:pt>
                <c:pt idx="13">
                  <c:v>0.98421052631578954</c:v>
                </c:pt>
                <c:pt idx="14">
                  <c:v>0.98421052631578954</c:v>
                </c:pt>
                <c:pt idx="15">
                  <c:v>0.98421052631578954</c:v>
                </c:pt>
                <c:pt idx="16">
                  <c:v>0.98421052631578954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5F-4CF3-BCF1-CB808FD73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991040"/>
        <c:axId val="365992960"/>
      </c:lineChart>
      <c:catAx>
        <c:axId val="36599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5992960"/>
        <c:crosses val="autoZero"/>
        <c:auto val="1"/>
        <c:lblAlgn val="ctr"/>
        <c:lblOffset val="100"/>
        <c:noMultiLvlLbl val="0"/>
      </c:catAx>
      <c:valAx>
        <c:axId val="365992960"/>
        <c:scaling>
          <c:orientation val="minMax"/>
          <c:min val="0.85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5991040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3</a:t>
            </a:r>
            <a:endParaRPr lang="nl-B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'NOx stap 3'!$H$10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'NOx stap 3'!$C$11:$C$27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'NOx stap 3'!$H$11:$H$27</c:f>
              <c:numCache>
                <c:formatCode>0.000</c:formatCode>
                <c:ptCount val="17"/>
                <c:pt idx="0">
                  <c:v>0.98870967741935489</c:v>
                </c:pt>
                <c:pt idx="1">
                  <c:v>0.95258064516129037</c:v>
                </c:pt>
                <c:pt idx="2">
                  <c:v>1.0129032258064516</c:v>
                </c:pt>
                <c:pt idx="3">
                  <c:v>0.94</c:v>
                </c:pt>
                <c:pt idx="4">
                  <c:v>0.99032258064516132</c:v>
                </c:pt>
                <c:pt idx="5">
                  <c:v>0.97419354838709682</c:v>
                </c:pt>
                <c:pt idx="7">
                  <c:v>0.967741935483871</c:v>
                </c:pt>
                <c:pt idx="8">
                  <c:v>0.99483870967741916</c:v>
                </c:pt>
                <c:pt idx="9">
                  <c:v>1.0129032258064516</c:v>
                </c:pt>
                <c:pt idx="10">
                  <c:v>0.99612903225806448</c:v>
                </c:pt>
                <c:pt idx="11">
                  <c:v>0.94516129032258067</c:v>
                </c:pt>
                <c:pt idx="12">
                  <c:v>0.99677419354838703</c:v>
                </c:pt>
                <c:pt idx="13">
                  <c:v>1.0129032258064516</c:v>
                </c:pt>
                <c:pt idx="14">
                  <c:v>0.97096774193548385</c:v>
                </c:pt>
                <c:pt idx="15">
                  <c:v>0.97419354838709682</c:v>
                </c:pt>
                <c:pt idx="16">
                  <c:v>0.99677419354838703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B5-47FB-B2A6-8D39DB453DAA}"/>
            </c:ext>
          </c:extLst>
        </c:ser>
        <c:ser>
          <c:idx val="1"/>
          <c:order val="1"/>
          <c:tx>
            <c:strRef>
              <c:f>'NOx stap 3'!$I$10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3'!$C$11:$C$27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'NOx stap 3'!$I$11:$I$27</c:f>
              <c:numCache>
                <c:formatCode>0.00</c:formatCode>
                <c:ptCount val="17"/>
                <c:pt idx="0">
                  <c:v>0.98322580645161295</c:v>
                </c:pt>
                <c:pt idx="1">
                  <c:v>0.98322580645161295</c:v>
                </c:pt>
                <c:pt idx="2">
                  <c:v>0.98322580645161295</c:v>
                </c:pt>
                <c:pt idx="3">
                  <c:v>0.98322580645161295</c:v>
                </c:pt>
                <c:pt idx="4">
                  <c:v>0.98322580645161295</c:v>
                </c:pt>
                <c:pt idx="5">
                  <c:v>0.98322580645161295</c:v>
                </c:pt>
                <c:pt idx="6">
                  <c:v>0.98322580645161295</c:v>
                </c:pt>
                <c:pt idx="7">
                  <c:v>0.98322580645161295</c:v>
                </c:pt>
                <c:pt idx="8">
                  <c:v>0.98322580645161295</c:v>
                </c:pt>
                <c:pt idx="9">
                  <c:v>0.98322580645161295</c:v>
                </c:pt>
                <c:pt idx="10">
                  <c:v>0.98322580645161295</c:v>
                </c:pt>
                <c:pt idx="11">
                  <c:v>0.98322580645161295</c:v>
                </c:pt>
                <c:pt idx="12">
                  <c:v>0.98322580645161295</c:v>
                </c:pt>
                <c:pt idx="13">
                  <c:v>0.98322580645161295</c:v>
                </c:pt>
                <c:pt idx="14">
                  <c:v>0.98322580645161295</c:v>
                </c:pt>
                <c:pt idx="15">
                  <c:v>0.98322580645161295</c:v>
                </c:pt>
                <c:pt idx="16">
                  <c:v>0.98322580645161295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B5-47FB-B2A6-8D39DB453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785472"/>
        <c:axId val="365787392"/>
      </c:lineChart>
      <c:catAx>
        <c:axId val="365785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5787392"/>
        <c:crosses val="autoZero"/>
        <c:auto val="1"/>
        <c:lblAlgn val="ctr"/>
        <c:lblOffset val="100"/>
        <c:noMultiLvlLbl val="0"/>
      </c:catAx>
      <c:valAx>
        <c:axId val="365787392"/>
        <c:scaling>
          <c:orientation val="minMax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57854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5</a:t>
            </a:r>
            <a:endParaRPr lang="nl-B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'NOx stap 5'!$H$10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'NOx stap 5'!$C$11:$C$27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'NOx stap 5'!$H$11:$H$27</c:f>
              <c:numCache>
                <c:formatCode>0.000</c:formatCode>
                <c:ptCount val="17"/>
                <c:pt idx="0">
                  <c:v>0.99178082191780836</c:v>
                </c:pt>
                <c:pt idx="1">
                  <c:v>0.98561643835616441</c:v>
                </c:pt>
                <c:pt idx="2">
                  <c:v>1.0547945205479452</c:v>
                </c:pt>
                <c:pt idx="3">
                  <c:v>0.88013698630136983</c:v>
                </c:pt>
                <c:pt idx="4">
                  <c:v>1</c:v>
                </c:pt>
                <c:pt idx="5">
                  <c:v>0.95890410958904115</c:v>
                </c:pt>
                <c:pt idx="7">
                  <c:v>0.97945205479452058</c:v>
                </c:pt>
                <c:pt idx="8">
                  <c:v>1.0171232876712328</c:v>
                </c:pt>
                <c:pt idx="9">
                  <c:v>0.99315068493150693</c:v>
                </c:pt>
                <c:pt idx="10">
                  <c:v>1.013013698630137</c:v>
                </c:pt>
                <c:pt idx="11">
                  <c:v>0.95205479452054786</c:v>
                </c:pt>
                <c:pt idx="12">
                  <c:v>1.0068493150684932</c:v>
                </c:pt>
                <c:pt idx="13">
                  <c:v>1.0342465753424657</c:v>
                </c:pt>
                <c:pt idx="14">
                  <c:v>0.94931506849315073</c:v>
                </c:pt>
                <c:pt idx="15">
                  <c:v>0.9452054794520548</c:v>
                </c:pt>
                <c:pt idx="16">
                  <c:v>1.0273972602739725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2A-4917-A451-C3F66639EBDA}"/>
            </c:ext>
          </c:extLst>
        </c:ser>
        <c:ser>
          <c:idx val="1"/>
          <c:order val="1"/>
          <c:tx>
            <c:strRef>
              <c:f>'NOx stap 5'!$I$10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5'!$C$11:$C$27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'NOx stap 5'!$I$11:$I$27</c:f>
              <c:numCache>
                <c:formatCode>0.00</c:formatCode>
                <c:ptCount val="17"/>
                <c:pt idx="0">
                  <c:v>0.98972602739726023</c:v>
                </c:pt>
                <c:pt idx="1">
                  <c:v>0.98972602739726023</c:v>
                </c:pt>
                <c:pt idx="2">
                  <c:v>0.98972602739726023</c:v>
                </c:pt>
                <c:pt idx="3">
                  <c:v>0.98972602739726023</c:v>
                </c:pt>
                <c:pt idx="4">
                  <c:v>0.98972602739726023</c:v>
                </c:pt>
                <c:pt idx="5">
                  <c:v>0.98972602739726023</c:v>
                </c:pt>
                <c:pt idx="6">
                  <c:v>0.98972602739726023</c:v>
                </c:pt>
                <c:pt idx="7">
                  <c:v>0.98972602739726023</c:v>
                </c:pt>
                <c:pt idx="8">
                  <c:v>0.98972602739726023</c:v>
                </c:pt>
                <c:pt idx="9">
                  <c:v>0.98972602739726023</c:v>
                </c:pt>
                <c:pt idx="10">
                  <c:v>0.98972602739726023</c:v>
                </c:pt>
                <c:pt idx="11">
                  <c:v>0.98972602739726023</c:v>
                </c:pt>
                <c:pt idx="12">
                  <c:v>0.98972602739726023</c:v>
                </c:pt>
                <c:pt idx="13">
                  <c:v>0.98972602739726023</c:v>
                </c:pt>
                <c:pt idx="14">
                  <c:v>0.98972602739726023</c:v>
                </c:pt>
                <c:pt idx="15">
                  <c:v>0.98972602739726023</c:v>
                </c:pt>
                <c:pt idx="16">
                  <c:v>0.98972602739726023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2A-4917-A451-C3F66639E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528384"/>
        <c:axId val="364530304"/>
      </c:lineChart>
      <c:catAx>
        <c:axId val="364528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4530304"/>
        <c:crosses val="autoZero"/>
        <c:auto val="1"/>
        <c:lblAlgn val="ctr"/>
        <c:lblOffset val="100"/>
        <c:noMultiLvlLbl val="0"/>
      </c:catAx>
      <c:valAx>
        <c:axId val="364530304"/>
        <c:scaling>
          <c:orientation val="minMax"/>
          <c:min val="0.85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45283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6</a:t>
            </a:r>
            <a:endParaRPr lang="nl-BE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868631035320869E-2"/>
          <c:y val="0.12897336108848462"/>
          <c:w val="0.80262916519957839"/>
          <c:h val="0.72924367212719099"/>
        </c:manualLayout>
      </c:layout>
      <c:lineChart>
        <c:grouping val="standard"/>
        <c:varyColors val="0"/>
        <c:ser>
          <c:idx val="0"/>
          <c:order val="0"/>
          <c:tx>
            <c:strRef>
              <c:f>'NOx stap 6'!$H$10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'NOx stap 6'!$C$11:$C$27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'NOx stap 6'!$H$11:$H$27</c:f>
              <c:numCache>
                <c:formatCode>0.000</c:formatCode>
                <c:ptCount val="17"/>
                <c:pt idx="0">
                  <c:v>1.0093220338983051</c:v>
                </c:pt>
                <c:pt idx="1">
                  <c:v>0.985593220338983</c:v>
                </c:pt>
                <c:pt idx="2">
                  <c:v>1.0677966101694916</c:v>
                </c:pt>
                <c:pt idx="3">
                  <c:v>0.9</c:v>
                </c:pt>
                <c:pt idx="4">
                  <c:v>1.0084745762711864</c:v>
                </c:pt>
                <c:pt idx="5">
                  <c:v>0.96610169491525422</c:v>
                </c:pt>
                <c:pt idx="7">
                  <c:v>0.99152542372881358</c:v>
                </c:pt>
                <c:pt idx="8">
                  <c:v>1.05</c:v>
                </c:pt>
                <c:pt idx="9">
                  <c:v>1</c:v>
                </c:pt>
                <c:pt idx="10">
                  <c:v>1.0279661016949153</c:v>
                </c:pt>
                <c:pt idx="11">
                  <c:v>0.94915254237288138</c:v>
                </c:pt>
                <c:pt idx="12">
                  <c:v>1.0169491525423728</c:v>
                </c:pt>
                <c:pt idx="13">
                  <c:v>1.0254237288135593</c:v>
                </c:pt>
                <c:pt idx="14">
                  <c:v>0.9576271186440678</c:v>
                </c:pt>
                <c:pt idx="15">
                  <c:v>0.96610169491525422</c:v>
                </c:pt>
                <c:pt idx="16">
                  <c:v>1.0423728813559321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02-477D-B686-AC27C4112B3A}"/>
            </c:ext>
          </c:extLst>
        </c:ser>
        <c:ser>
          <c:idx val="1"/>
          <c:order val="1"/>
          <c:tx>
            <c:strRef>
              <c:f>'NOx stap 6'!$I$10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6'!$C$11:$C$27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'NOx stap 6'!$I$11:$I$27</c:f>
              <c:numCache>
                <c:formatCode>0.00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02-477D-B686-AC27C4112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528384"/>
        <c:axId val="364530304"/>
      </c:lineChart>
      <c:catAx>
        <c:axId val="364528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4530304"/>
        <c:crosses val="autoZero"/>
        <c:auto val="1"/>
        <c:lblAlgn val="ctr"/>
        <c:lblOffset val="100"/>
        <c:noMultiLvlLbl val="0"/>
      </c:catAx>
      <c:valAx>
        <c:axId val="364530304"/>
        <c:scaling>
          <c:orientation val="minMax"/>
          <c:min val="0.85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45283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9</a:t>
            </a:r>
            <a:endParaRPr lang="nl-B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'NOx stap 9'!$H$10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'NOx stap 9'!$C$11:$C$27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'NOx stap 9'!$H$11:$H$27</c:f>
              <c:numCache>
                <c:formatCode>0.000</c:formatCode>
                <c:ptCount val="17"/>
                <c:pt idx="0">
                  <c:v>1.0057142857142858</c:v>
                </c:pt>
                <c:pt idx="1">
                  <c:v>0.97142857142857142</c:v>
                </c:pt>
                <c:pt idx="2">
                  <c:v>1.1238095238095238</c:v>
                </c:pt>
                <c:pt idx="3">
                  <c:v>0.59428571428571419</c:v>
                </c:pt>
                <c:pt idx="4">
                  <c:v>0.95619047619047626</c:v>
                </c:pt>
                <c:pt idx="5">
                  <c:v>0.9123809523809524</c:v>
                </c:pt>
                <c:pt idx="7">
                  <c:v>1.0514285714285716</c:v>
                </c:pt>
                <c:pt idx="8">
                  <c:v>1.0552380952380951</c:v>
                </c:pt>
                <c:pt idx="9">
                  <c:v>0.91809523809523808</c:v>
                </c:pt>
                <c:pt idx="10">
                  <c:v>1.0057142857142858</c:v>
                </c:pt>
                <c:pt idx="11">
                  <c:v>0.91428571428571426</c:v>
                </c:pt>
                <c:pt idx="12">
                  <c:v>1.0304761904761905</c:v>
                </c:pt>
                <c:pt idx="13">
                  <c:v>1.0095238095238095</c:v>
                </c:pt>
                <c:pt idx="14">
                  <c:v>0.86857142857142866</c:v>
                </c:pt>
                <c:pt idx="15">
                  <c:v>0.85523809523809513</c:v>
                </c:pt>
                <c:pt idx="16">
                  <c:v>1.1485714285714286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C4-46D5-8985-BFA262618D6C}"/>
            </c:ext>
          </c:extLst>
        </c:ser>
        <c:ser>
          <c:idx val="1"/>
          <c:order val="1"/>
          <c:tx>
            <c:strRef>
              <c:f>'NOx stap 9'!$I$10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9'!$C$11:$C$27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'NOx stap 9'!$I$11:$I$27</c:f>
              <c:numCache>
                <c:formatCode>0.00</c:formatCode>
                <c:ptCount val="17"/>
                <c:pt idx="0">
                  <c:v>0.97695238095238091</c:v>
                </c:pt>
                <c:pt idx="1">
                  <c:v>0.97695238095238091</c:v>
                </c:pt>
                <c:pt idx="2">
                  <c:v>0.97695238095238091</c:v>
                </c:pt>
                <c:pt idx="3">
                  <c:v>0.97695238095238091</c:v>
                </c:pt>
                <c:pt idx="4">
                  <c:v>0.97695238095238091</c:v>
                </c:pt>
                <c:pt idx="5">
                  <c:v>0.97695238095238091</c:v>
                </c:pt>
                <c:pt idx="6">
                  <c:v>0.97695238095238091</c:v>
                </c:pt>
                <c:pt idx="7">
                  <c:v>0.97695238095238091</c:v>
                </c:pt>
                <c:pt idx="8">
                  <c:v>0.97695238095238091</c:v>
                </c:pt>
                <c:pt idx="9">
                  <c:v>0.97695238095238091</c:v>
                </c:pt>
                <c:pt idx="10">
                  <c:v>0.97695238095238091</c:v>
                </c:pt>
                <c:pt idx="11">
                  <c:v>0.97695238095238091</c:v>
                </c:pt>
                <c:pt idx="12">
                  <c:v>0.97695238095238091</c:v>
                </c:pt>
                <c:pt idx="13">
                  <c:v>0.97695238095238091</c:v>
                </c:pt>
                <c:pt idx="14">
                  <c:v>0.97695238095238091</c:v>
                </c:pt>
                <c:pt idx="15">
                  <c:v>0.97695238095238091</c:v>
                </c:pt>
                <c:pt idx="16">
                  <c:v>0.97695238095238091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C4-46D5-8985-BFA262618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903232"/>
        <c:axId val="365917696"/>
      </c:lineChart>
      <c:catAx>
        <c:axId val="365903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5917696"/>
        <c:crosses val="autoZero"/>
        <c:auto val="1"/>
        <c:lblAlgn val="ctr"/>
        <c:lblOffset val="100"/>
        <c:noMultiLvlLbl val="1"/>
      </c:catAx>
      <c:valAx>
        <c:axId val="365917696"/>
        <c:scaling>
          <c:orientation val="minMax"/>
          <c:min val="0.55000000000000004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5903232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'O2 stap 1'!$H$10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'O2 stap 1'!$C$12:$C$27</c:f>
              <c:numCache>
                <c:formatCode>0</c:formatCode>
                <c:ptCount val="16"/>
                <c:pt idx="0">
                  <c:v>193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717</c:v>
                </c:pt>
                <c:pt idx="15">
                  <c:v>744</c:v>
                </c:pt>
              </c:numCache>
            </c:numRef>
          </c:cat>
          <c:val>
            <c:numRef>
              <c:f>'O2 stap 1'!$H$12:$H$27</c:f>
              <c:numCache>
                <c:formatCode>0.000</c:formatCode>
                <c:ptCount val="16"/>
                <c:pt idx="0">
                  <c:v>0.99950000000000006</c:v>
                </c:pt>
                <c:pt idx="1">
                  <c:v>1.0004999999999999</c:v>
                </c:pt>
                <c:pt idx="2">
                  <c:v>1.0004</c:v>
                </c:pt>
                <c:pt idx="3">
                  <c:v>0.99970000000000003</c:v>
                </c:pt>
                <c:pt idx="4">
                  <c:v>1.0004999999999999</c:v>
                </c:pt>
                <c:pt idx="6">
                  <c:v>1.0018</c:v>
                </c:pt>
                <c:pt idx="7">
                  <c:v>0.99980000000000002</c:v>
                </c:pt>
                <c:pt idx="8">
                  <c:v>1.0006999999999999</c:v>
                </c:pt>
                <c:pt idx="9">
                  <c:v>1.0004999999999999</c:v>
                </c:pt>
                <c:pt idx="10">
                  <c:v>0.99939999999999996</c:v>
                </c:pt>
                <c:pt idx="11">
                  <c:v>1.0003</c:v>
                </c:pt>
                <c:pt idx="12">
                  <c:v>1.0002</c:v>
                </c:pt>
                <c:pt idx="13">
                  <c:v>0.99809999999999999</c:v>
                </c:pt>
                <c:pt idx="14">
                  <c:v>1.0012999999999999</c:v>
                </c:pt>
                <c:pt idx="15">
                  <c:v>1.0004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2C-4534-AC63-A42BFB6E877E}"/>
            </c:ext>
          </c:extLst>
        </c:ser>
        <c:ser>
          <c:idx val="1"/>
          <c:order val="1"/>
          <c:tx>
            <c:strRef>
              <c:f>'O2 stap 1'!$I$10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1'!$C$12:$C$27</c:f>
              <c:numCache>
                <c:formatCode>0</c:formatCode>
                <c:ptCount val="16"/>
                <c:pt idx="0">
                  <c:v>193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717</c:v>
                </c:pt>
                <c:pt idx="15">
                  <c:v>744</c:v>
                </c:pt>
              </c:numCache>
            </c:numRef>
          </c:cat>
          <c:val>
            <c:numRef>
              <c:f>'O2 stap 1'!$I$12:$I$27</c:f>
              <c:numCache>
                <c:formatCode>0.00</c:formatCode>
                <c:ptCount val="16"/>
                <c:pt idx="0">
                  <c:v>1.0002</c:v>
                </c:pt>
                <c:pt idx="1">
                  <c:v>1.0002</c:v>
                </c:pt>
                <c:pt idx="2">
                  <c:v>1.0002</c:v>
                </c:pt>
                <c:pt idx="3">
                  <c:v>1.0002</c:v>
                </c:pt>
                <c:pt idx="4">
                  <c:v>1.0002</c:v>
                </c:pt>
                <c:pt idx="5">
                  <c:v>1.0002</c:v>
                </c:pt>
                <c:pt idx="6">
                  <c:v>1.0002</c:v>
                </c:pt>
                <c:pt idx="7">
                  <c:v>1.0002</c:v>
                </c:pt>
                <c:pt idx="8">
                  <c:v>1.0002</c:v>
                </c:pt>
                <c:pt idx="9">
                  <c:v>1.0002</c:v>
                </c:pt>
                <c:pt idx="10">
                  <c:v>1.0002</c:v>
                </c:pt>
                <c:pt idx="11">
                  <c:v>1.0002</c:v>
                </c:pt>
                <c:pt idx="12">
                  <c:v>1.0002</c:v>
                </c:pt>
                <c:pt idx="13">
                  <c:v>1.0002</c:v>
                </c:pt>
                <c:pt idx="14">
                  <c:v>1.0002</c:v>
                </c:pt>
                <c:pt idx="15">
                  <c:v>1.0002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C-4534-AC63-A42BFB6E8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493440"/>
        <c:axId val="364544768"/>
      </c:lineChart>
      <c:catAx>
        <c:axId val="36449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4544768"/>
        <c:crosses val="autoZero"/>
        <c:auto val="1"/>
        <c:lblAlgn val="ctr"/>
        <c:lblOffset val="100"/>
        <c:noMultiLvlLbl val="1"/>
      </c:catAx>
      <c:valAx>
        <c:axId val="364544768"/>
        <c:scaling>
          <c:orientation val="minMax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364493440"/>
        <c:crosses val="autoZero"/>
        <c:crossBetween val="midCat"/>
        <c:majorUnit val="1.0000000000000002E-3"/>
        <c:minorUnit val="1.0000000000000003E-4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'O2 stap 2'!$H$10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'O2 stap 2'!$C$11:$C$27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'O2 stap 2'!$H$11:$H$27</c:f>
              <c:numCache>
                <c:formatCode>0.000</c:formatCode>
                <c:ptCount val="17"/>
                <c:pt idx="0">
                  <c:v>0.9998999999999999</c:v>
                </c:pt>
                <c:pt idx="1">
                  <c:v>0.99950000000000006</c:v>
                </c:pt>
                <c:pt idx="2">
                  <c:v>1.0005999999999999</c:v>
                </c:pt>
                <c:pt idx="3">
                  <c:v>1.0004999999999999</c:v>
                </c:pt>
                <c:pt idx="4">
                  <c:v>0.9998999999999999</c:v>
                </c:pt>
                <c:pt idx="5">
                  <c:v>1.0004999999999999</c:v>
                </c:pt>
                <c:pt idx="7">
                  <c:v>1.0015000000000001</c:v>
                </c:pt>
                <c:pt idx="8">
                  <c:v>0.99970000000000003</c:v>
                </c:pt>
                <c:pt idx="9">
                  <c:v>1.0005999999999999</c:v>
                </c:pt>
                <c:pt idx="10">
                  <c:v>1.0001</c:v>
                </c:pt>
                <c:pt idx="11">
                  <c:v>0.99959999999999993</c:v>
                </c:pt>
                <c:pt idx="12">
                  <c:v>1.0009999999999999</c:v>
                </c:pt>
                <c:pt idx="13">
                  <c:v>1.0002</c:v>
                </c:pt>
                <c:pt idx="14">
                  <c:v>0.99819999999999998</c:v>
                </c:pt>
                <c:pt idx="15">
                  <c:v>1.0009999999999999</c:v>
                </c:pt>
                <c:pt idx="16">
                  <c:v>1.0003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80-4359-8A43-0E0B2F0F6C0B}"/>
            </c:ext>
          </c:extLst>
        </c:ser>
        <c:ser>
          <c:idx val="1"/>
          <c:order val="1"/>
          <c:tx>
            <c:strRef>
              <c:f>'O2 stap 2'!$I$10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2'!$C$11:$C$27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'O2 stap 2'!$I$11:$I$27</c:f>
              <c:numCache>
                <c:formatCode>0.00</c:formatCode>
                <c:ptCount val="17"/>
                <c:pt idx="0">
                  <c:v>1.0002</c:v>
                </c:pt>
                <c:pt idx="1">
                  <c:v>1.0002</c:v>
                </c:pt>
                <c:pt idx="2">
                  <c:v>1.0002</c:v>
                </c:pt>
                <c:pt idx="3">
                  <c:v>1.0002</c:v>
                </c:pt>
                <c:pt idx="4">
                  <c:v>1.0002</c:v>
                </c:pt>
                <c:pt idx="5">
                  <c:v>1.0002</c:v>
                </c:pt>
                <c:pt idx="6">
                  <c:v>1.0002</c:v>
                </c:pt>
                <c:pt idx="7">
                  <c:v>1.0002</c:v>
                </c:pt>
                <c:pt idx="8">
                  <c:v>1.0002</c:v>
                </c:pt>
                <c:pt idx="9">
                  <c:v>1.0002</c:v>
                </c:pt>
                <c:pt idx="10">
                  <c:v>1.0002</c:v>
                </c:pt>
                <c:pt idx="11">
                  <c:v>1.0002</c:v>
                </c:pt>
                <c:pt idx="12">
                  <c:v>1.0002</c:v>
                </c:pt>
                <c:pt idx="13">
                  <c:v>1.0002</c:v>
                </c:pt>
                <c:pt idx="14">
                  <c:v>1.0002</c:v>
                </c:pt>
                <c:pt idx="15">
                  <c:v>1.0002</c:v>
                </c:pt>
                <c:pt idx="16">
                  <c:v>1.0002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80-4359-8A43-0E0B2F0F6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331584"/>
        <c:axId val="367354240"/>
      </c:lineChart>
      <c:catAx>
        <c:axId val="36733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7354240"/>
        <c:crosses val="autoZero"/>
        <c:auto val="1"/>
        <c:lblAlgn val="ctr"/>
        <c:lblOffset val="100"/>
        <c:noMultiLvlLbl val="0"/>
      </c:catAx>
      <c:valAx>
        <c:axId val="367354240"/>
        <c:scaling>
          <c:orientation val="minMax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367331584"/>
        <c:crosses val="autoZero"/>
        <c:crossBetween val="midCat"/>
        <c:majorUnit val="1.0000000000000002E-3"/>
        <c:minorUnit val="1.0000000000000003E-4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3</a:t>
            </a:r>
          </a:p>
        </c:rich>
      </c:tx>
      <c:layout>
        <c:manualLayout>
          <c:xMode val="edge"/>
          <c:yMode val="edge"/>
          <c:x val="0.43078655388914328"/>
          <c:y val="1.787709287501659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'O2 stap 3'!$H$10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'O2 stap 3'!$C$11:$C$27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'O2 stap 3'!$H$11:$H$27</c:f>
              <c:numCache>
                <c:formatCode>0.000</c:formatCode>
                <c:ptCount val="17"/>
                <c:pt idx="0">
                  <c:v>1.0026999999999999</c:v>
                </c:pt>
                <c:pt idx="1">
                  <c:v>1.0003</c:v>
                </c:pt>
                <c:pt idx="2">
                  <c:v>1.0001</c:v>
                </c:pt>
                <c:pt idx="3">
                  <c:v>0.99980000000000002</c:v>
                </c:pt>
                <c:pt idx="4">
                  <c:v>1.0001</c:v>
                </c:pt>
                <c:pt idx="5">
                  <c:v>1.0002</c:v>
                </c:pt>
                <c:pt idx="7">
                  <c:v>1.0016</c:v>
                </c:pt>
                <c:pt idx="8">
                  <c:v>0.99950000000000006</c:v>
                </c:pt>
                <c:pt idx="9">
                  <c:v>0.99950000000000006</c:v>
                </c:pt>
                <c:pt idx="10">
                  <c:v>0.99970000000000003</c:v>
                </c:pt>
                <c:pt idx="11">
                  <c:v>0.99970000000000003</c:v>
                </c:pt>
                <c:pt idx="12">
                  <c:v>1.0007999999999999</c:v>
                </c:pt>
                <c:pt idx="13">
                  <c:v>1.0002</c:v>
                </c:pt>
                <c:pt idx="14">
                  <c:v>0.99909999999999999</c:v>
                </c:pt>
                <c:pt idx="15">
                  <c:v>1.0003</c:v>
                </c:pt>
                <c:pt idx="16">
                  <c:v>0.99970000000000003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B7-453C-A07C-EBA1CC04BCC8}"/>
            </c:ext>
          </c:extLst>
        </c:ser>
        <c:ser>
          <c:idx val="1"/>
          <c:order val="1"/>
          <c:tx>
            <c:strRef>
              <c:f>'O2 stap 3'!$I$10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3'!$C$11:$C$27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'O2 stap 3'!$I$11:$I$27</c:f>
              <c:numCache>
                <c:formatCode>0.00</c:formatCode>
                <c:ptCount val="17"/>
                <c:pt idx="0">
                  <c:v>1.000062</c:v>
                </c:pt>
                <c:pt idx="1">
                  <c:v>1.000062</c:v>
                </c:pt>
                <c:pt idx="2">
                  <c:v>1.000062</c:v>
                </c:pt>
                <c:pt idx="3">
                  <c:v>1.000062</c:v>
                </c:pt>
                <c:pt idx="4">
                  <c:v>1.000062</c:v>
                </c:pt>
                <c:pt idx="5">
                  <c:v>1.000062</c:v>
                </c:pt>
                <c:pt idx="6">
                  <c:v>1.000062</c:v>
                </c:pt>
                <c:pt idx="7">
                  <c:v>1.000062</c:v>
                </c:pt>
                <c:pt idx="8">
                  <c:v>1.000062</c:v>
                </c:pt>
                <c:pt idx="9">
                  <c:v>1.000062</c:v>
                </c:pt>
                <c:pt idx="10">
                  <c:v>1.000062</c:v>
                </c:pt>
                <c:pt idx="11">
                  <c:v>1.000062</c:v>
                </c:pt>
                <c:pt idx="12">
                  <c:v>1.000062</c:v>
                </c:pt>
                <c:pt idx="13">
                  <c:v>1.000062</c:v>
                </c:pt>
                <c:pt idx="14">
                  <c:v>1.000062</c:v>
                </c:pt>
                <c:pt idx="15">
                  <c:v>1.000062</c:v>
                </c:pt>
                <c:pt idx="16">
                  <c:v>1.000062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B7-453C-A07C-EBA1CC04B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211840"/>
        <c:axId val="368222208"/>
      </c:lineChart>
      <c:catAx>
        <c:axId val="368211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8222208"/>
        <c:crosses val="autoZero"/>
        <c:auto val="1"/>
        <c:lblAlgn val="ctr"/>
        <c:lblOffset val="100"/>
        <c:noMultiLvlLbl val="0"/>
      </c:catAx>
      <c:valAx>
        <c:axId val="368222208"/>
        <c:scaling>
          <c:orientation val="minMax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368211840"/>
        <c:crosses val="autoZero"/>
        <c:crossBetween val="midCat"/>
        <c:majorUnit val="1.0000000000000002E-3"/>
        <c:minorUnit val="1.0000000000000003E-4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'O2 stap 5'!$H$10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'O2 stap 5'!$C$11:$C$27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'O2 stap 5'!$H$11:$H$27</c:f>
              <c:numCache>
                <c:formatCode>0.000</c:formatCode>
                <c:ptCount val="17"/>
                <c:pt idx="0">
                  <c:v>1.0014000000000001</c:v>
                </c:pt>
                <c:pt idx="1">
                  <c:v>1</c:v>
                </c:pt>
                <c:pt idx="2">
                  <c:v>1.0004999999999999</c:v>
                </c:pt>
                <c:pt idx="3">
                  <c:v>1.0003</c:v>
                </c:pt>
                <c:pt idx="4">
                  <c:v>1.0001</c:v>
                </c:pt>
                <c:pt idx="5">
                  <c:v>1.0004</c:v>
                </c:pt>
                <c:pt idx="7">
                  <c:v>1.0014000000000001</c:v>
                </c:pt>
                <c:pt idx="8">
                  <c:v>0.9998999999999999</c:v>
                </c:pt>
                <c:pt idx="9">
                  <c:v>1</c:v>
                </c:pt>
                <c:pt idx="10">
                  <c:v>1</c:v>
                </c:pt>
                <c:pt idx="11">
                  <c:v>0.99959999999999993</c:v>
                </c:pt>
                <c:pt idx="12">
                  <c:v>0.99980000000000002</c:v>
                </c:pt>
                <c:pt idx="13">
                  <c:v>1.0004999999999999</c:v>
                </c:pt>
                <c:pt idx="14">
                  <c:v>0.99919999999999998</c:v>
                </c:pt>
                <c:pt idx="15">
                  <c:v>1.0006999999999999</c:v>
                </c:pt>
                <c:pt idx="16">
                  <c:v>1.0004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60-4242-B293-FA049DB3337B}"/>
            </c:ext>
          </c:extLst>
        </c:ser>
        <c:ser>
          <c:idx val="1"/>
          <c:order val="1"/>
          <c:tx>
            <c:strRef>
              <c:f>'O2 stap 5'!$I$10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5'!$C$11:$C$27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'O2 stap 5'!$I$11:$I$27</c:f>
              <c:numCache>
                <c:formatCode>0.00</c:formatCode>
                <c:ptCount val="17"/>
                <c:pt idx="0">
                  <c:v>1.00023</c:v>
                </c:pt>
                <c:pt idx="1">
                  <c:v>1.00023</c:v>
                </c:pt>
                <c:pt idx="2">
                  <c:v>1.00023</c:v>
                </c:pt>
                <c:pt idx="3">
                  <c:v>1.00023</c:v>
                </c:pt>
                <c:pt idx="4">
                  <c:v>1.00023</c:v>
                </c:pt>
                <c:pt idx="5">
                  <c:v>1.00023</c:v>
                </c:pt>
                <c:pt idx="6">
                  <c:v>1.00023</c:v>
                </c:pt>
                <c:pt idx="7">
                  <c:v>1.00023</c:v>
                </c:pt>
                <c:pt idx="8">
                  <c:v>1.00023</c:v>
                </c:pt>
                <c:pt idx="9">
                  <c:v>1.00023</c:v>
                </c:pt>
                <c:pt idx="10">
                  <c:v>1.00023</c:v>
                </c:pt>
                <c:pt idx="11">
                  <c:v>1.00023</c:v>
                </c:pt>
                <c:pt idx="12">
                  <c:v>1.00023</c:v>
                </c:pt>
                <c:pt idx="13">
                  <c:v>1.00023</c:v>
                </c:pt>
                <c:pt idx="14">
                  <c:v>1.00023</c:v>
                </c:pt>
                <c:pt idx="15">
                  <c:v>1.00023</c:v>
                </c:pt>
                <c:pt idx="16">
                  <c:v>1.00023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60-4242-B293-FA049DB33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566464"/>
        <c:axId val="369568384"/>
      </c:lineChart>
      <c:catAx>
        <c:axId val="36956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9568384"/>
        <c:crosses val="autoZero"/>
        <c:auto val="1"/>
        <c:lblAlgn val="ctr"/>
        <c:lblOffset val="100"/>
        <c:noMultiLvlLbl val="0"/>
      </c:catAx>
      <c:valAx>
        <c:axId val="369568384"/>
        <c:scaling>
          <c:orientation val="minMax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369566464"/>
        <c:crosses val="autoZero"/>
        <c:crossBetween val="midCat"/>
        <c:majorUnit val="1.0000000000000002E-3"/>
        <c:minorUnit val="1.0000000000000003E-4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34732269619543E-2"/>
          <c:y val="0.11357693954562817"/>
          <c:w val="0.80201321354329758"/>
          <c:h val="0.74326098563413112"/>
        </c:manualLayout>
      </c:layout>
      <c:lineChart>
        <c:grouping val="standard"/>
        <c:varyColors val="0"/>
        <c:ser>
          <c:idx val="0"/>
          <c:order val="0"/>
          <c:tx>
            <c:strRef>
              <c:f>'O2 stap 6'!$H$10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'O2 stap 6'!$C$11:$C$27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'O2 stap 6'!$H$11:$H$27</c:f>
              <c:numCache>
                <c:formatCode>0.000</c:formatCode>
                <c:ptCount val="17"/>
                <c:pt idx="0">
                  <c:v>1.0026999999999999</c:v>
                </c:pt>
                <c:pt idx="1">
                  <c:v>1.0003</c:v>
                </c:pt>
                <c:pt idx="2">
                  <c:v>1.0002</c:v>
                </c:pt>
                <c:pt idx="3">
                  <c:v>1</c:v>
                </c:pt>
                <c:pt idx="4">
                  <c:v>1.0002</c:v>
                </c:pt>
                <c:pt idx="5">
                  <c:v>1.0002</c:v>
                </c:pt>
                <c:pt idx="7">
                  <c:v>1.0012000000000001</c:v>
                </c:pt>
                <c:pt idx="8">
                  <c:v>0.99970000000000003</c:v>
                </c:pt>
                <c:pt idx="9">
                  <c:v>0.99939999999999996</c:v>
                </c:pt>
                <c:pt idx="10">
                  <c:v>0.99959999999999993</c:v>
                </c:pt>
                <c:pt idx="11">
                  <c:v>0.9998999999999999</c:v>
                </c:pt>
                <c:pt idx="12">
                  <c:v>1.0004999999999999</c:v>
                </c:pt>
                <c:pt idx="13">
                  <c:v>1.0003</c:v>
                </c:pt>
                <c:pt idx="14">
                  <c:v>0.99890000000000001</c:v>
                </c:pt>
                <c:pt idx="15">
                  <c:v>1.0002</c:v>
                </c:pt>
                <c:pt idx="16">
                  <c:v>0.9998999999999999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5E-4A69-8977-9193F97C7280}"/>
            </c:ext>
          </c:extLst>
        </c:ser>
        <c:ser>
          <c:idx val="1"/>
          <c:order val="1"/>
          <c:tx>
            <c:strRef>
              <c:f>'O2 stap 6'!$I$10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6'!$C$11:$C$27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'O2 stap 6'!$I$11:$I$27</c:f>
              <c:numCache>
                <c:formatCode>0.00</c:formatCode>
                <c:ptCount val="17"/>
                <c:pt idx="0">
                  <c:v>1.000089</c:v>
                </c:pt>
                <c:pt idx="1">
                  <c:v>1.000089</c:v>
                </c:pt>
                <c:pt idx="2">
                  <c:v>1.000089</c:v>
                </c:pt>
                <c:pt idx="3">
                  <c:v>1.000089</c:v>
                </c:pt>
                <c:pt idx="4">
                  <c:v>1.000089</c:v>
                </c:pt>
                <c:pt idx="5">
                  <c:v>1.000089</c:v>
                </c:pt>
                <c:pt idx="6">
                  <c:v>1.000089</c:v>
                </c:pt>
                <c:pt idx="7">
                  <c:v>1.000089</c:v>
                </c:pt>
                <c:pt idx="8">
                  <c:v>1.000089</c:v>
                </c:pt>
                <c:pt idx="9">
                  <c:v>1.000089</c:v>
                </c:pt>
                <c:pt idx="10">
                  <c:v>1.000089</c:v>
                </c:pt>
                <c:pt idx="11">
                  <c:v>1.000089</c:v>
                </c:pt>
                <c:pt idx="12">
                  <c:v>1.000089</c:v>
                </c:pt>
                <c:pt idx="13">
                  <c:v>1.000089</c:v>
                </c:pt>
                <c:pt idx="14">
                  <c:v>1.000089</c:v>
                </c:pt>
                <c:pt idx="15">
                  <c:v>1.000089</c:v>
                </c:pt>
                <c:pt idx="16">
                  <c:v>1.000089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5E-4A69-8977-9193F97C7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707648"/>
        <c:axId val="365709568"/>
      </c:lineChart>
      <c:catAx>
        <c:axId val="36570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txPr>
          <a:bodyPr/>
          <a:lstStyle/>
          <a:p>
            <a:pPr>
              <a:defRPr b="0"/>
            </a:pPr>
            <a:endParaRPr lang="en-BE"/>
          </a:p>
        </c:txPr>
        <c:crossAx val="365709568"/>
        <c:crosses val="autoZero"/>
        <c:auto val="1"/>
        <c:lblAlgn val="ctr"/>
        <c:lblOffset val="100"/>
        <c:noMultiLvlLbl val="0"/>
      </c:catAx>
      <c:valAx>
        <c:axId val="365709568"/>
        <c:scaling>
          <c:orientation val="minMax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b="0"/>
            </a:pPr>
            <a:endParaRPr lang="en-BE"/>
          </a:p>
        </c:txPr>
        <c:crossAx val="365707648"/>
        <c:crosses val="autoZero"/>
        <c:crossBetween val="midCat"/>
        <c:majorUnit val="1.0000000000000002E-3"/>
        <c:minorUnit val="1.0000000000000003E-4"/>
      </c:valAx>
    </c:plotArea>
    <c:legend>
      <c:legendPos val="r"/>
      <c:overlay val="0"/>
      <c:txPr>
        <a:bodyPr/>
        <a:lstStyle/>
        <a:p>
          <a:pPr>
            <a:defRPr b="0"/>
          </a:pPr>
          <a:endParaRPr lang="en-BE"/>
        </a:p>
      </c:txPr>
    </c:legend>
    <c:plotVisOnly val="1"/>
    <c:dispBlanksAs val="gap"/>
    <c:showDLblsOverMax val="0"/>
  </c:chart>
  <c:txPr>
    <a:bodyPr/>
    <a:lstStyle/>
    <a:p>
      <a:pPr>
        <a:defRPr b="1"/>
      </a:pPr>
      <a:endParaRPr lang="en-BE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CO</a:t>
            </a:r>
            <a:r>
              <a:rPr lang="nl-BE" baseline="0"/>
              <a:t> stap 3</a:t>
            </a:r>
            <a:endParaRPr lang="nl-BE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7245222222222223E-2"/>
          <c:y val="0.1625513888888889"/>
          <c:w val="0.80573777777777777"/>
          <c:h val="0.68837638888888886"/>
        </c:manualLayout>
      </c:layout>
      <c:lineChart>
        <c:grouping val="standard"/>
        <c:varyColors val="0"/>
        <c:ser>
          <c:idx val="0"/>
          <c:order val="0"/>
          <c:tx>
            <c:strRef>
              <c:f>'CO stap 3'!$H$10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'CO stap 3'!$C$11:$C$27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'CO stap 3'!$H$11:$H$27</c:f>
              <c:numCache>
                <c:formatCode>0.000</c:formatCode>
                <c:ptCount val="17"/>
                <c:pt idx="0">
                  <c:v>0.93374999999999997</c:v>
                </c:pt>
                <c:pt idx="1">
                  <c:v>0.98062499999999997</c:v>
                </c:pt>
                <c:pt idx="2">
                  <c:v>0.97499999999999998</c:v>
                </c:pt>
                <c:pt idx="3">
                  <c:v>0.98187500000000005</c:v>
                </c:pt>
                <c:pt idx="4">
                  <c:v>0.98750000000000004</c:v>
                </c:pt>
                <c:pt idx="5">
                  <c:v>1</c:v>
                </c:pt>
                <c:pt idx="7">
                  <c:v>1</c:v>
                </c:pt>
                <c:pt idx="8">
                  <c:v>0.99375000000000002</c:v>
                </c:pt>
                <c:pt idx="9">
                  <c:v>1</c:v>
                </c:pt>
                <c:pt idx="10">
                  <c:v>0.96</c:v>
                </c:pt>
                <c:pt idx="11">
                  <c:v>0.9375</c:v>
                </c:pt>
                <c:pt idx="12">
                  <c:v>0.96250000000000002</c:v>
                </c:pt>
                <c:pt idx="13">
                  <c:v>1.0062500000000001</c:v>
                </c:pt>
                <c:pt idx="14">
                  <c:v>0.98750000000000004</c:v>
                </c:pt>
                <c:pt idx="15">
                  <c:v>0.98750000000000004</c:v>
                </c:pt>
                <c:pt idx="16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83-4F11-A79E-9D8C27892801}"/>
            </c:ext>
          </c:extLst>
        </c:ser>
        <c:ser>
          <c:idx val="1"/>
          <c:order val="1"/>
          <c:tx>
            <c:strRef>
              <c:f>'CO stap 3'!$I$10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'CO stap 3'!$C$11:$C$27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'CO stap 3'!$I$11:$I$27</c:f>
              <c:numCache>
                <c:formatCode>0.00</c:formatCode>
                <c:ptCount val="17"/>
                <c:pt idx="0">
                  <c:v>0.97875000000000001</c:v>
                </c:pt>
                <c:pt idx="1">
                  <c:v>0.97875000000000001</c:v>
                </c:pt>
                <c:pt idx="2">
                  <c:v>0.97875000000000001</c:v>
                </c:pt>
                <c:pt idx="3">
                  <c:v>0.97875000000000001</c:v>
                </c:pt>
                <c:pt idx="4">
                  <c:v>0.97875000000000001</c:v>
                </c:pt>
                <c:pt idx="5">
                  <c:v>0.97875000000000001</c:v>
                </c:pt>
                <c:pt idx="6">
                  <c:v>0.97875000000000001</c:v>
                </c:pt>
                <c:pt idx="7">
                  <c:v>0.97875000000000001</c:v>
                </c:pt>
                <c:pt idx="8">
                  <c:v>0.97875000000000001</c:v>
                </c:pt>
                <c:pt idx="9">
                  <c:v>0.97875000000000001</c:v>
                </c:pt>
                <c:pt idx="10">
                  <c:v>0.97875000000000001</c:v>
                </c:pt>
                <c:pt idx="11">
                  <c:v>0.97875000000000001</c:v>
                </c:pt>
                <c:pt idx="12">
                  <c:v>0.97875000000000001</c:v>
                </c:pt>
                <c:pt idx="13">
                  <c:v>0.97875000000000001</c:v>
                </c:pt>
                <c:pt idx="14">
                  <c:v>0.97875000000000001</c:v>
                </c:pt>
                <c:pt idx="15">
                  <c:v>0.97875000000000001</c:v>
                </c:pt>
                <c:pt idx="16">
                  <c:v>0.97875000000000001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83-4F11-A79E-9D8C27892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85248"/>
        <c:axId val="362487168"/>
      </c:lineChart>
      <c:catAx>
        <c:axId val="36248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362487168"/>
        <c:crosses val="autoZero"/>
        <c:auto val="1"/>
        <c:lblAlgn val="ctr"/>
        <c:lblOffset val="100"/>
        <c:noMultiLvlLbl val="1"/>
      </c:catAx>
      <c:valAx>
        <c:axId val="362487168"/>
        <c:scaling>
          <c:orientation val="minMax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4852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'O2 stap 7'!$H$10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'O2 stap 7'!$C$11:$C$27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'O2 stap 7'!$H$11:$H$27</c:f>
              <c:numCache>
                <c:formatCode>0.000</c:formatCode>
                <c:ptCount val="17"/>
                <c:pt idx="0">
                  <c:v>0.99980000000000002</c:v>
                </c:pt>
                <c:pt idx="1">
                  <c:v>0.99939999999999996</c:v>
                </c:pt>
                <c:pt idx="2">
                  <c:v>1.0012000000000001</c:v>
                </c:pt>
                <c:pt idx="3">
                  <c:v>1.0012000000000001</c:v>
                </c:pt>
                <c:pt idx="4">
                  <c:v>1.0003</c:v>
                </c:pt>
                <c:pt idx="5">
                  <c:v>1.0006999999999999</c:v>
                </c:pt>
                <c:pt idx="7">
                  <c:v>1.0021</c:v>
                </c:pt>
                <c:pt idx="8">
                  <c:v>1.0003</c:v>
                </c:pt>
                <c:pt idx="9">
                  <c:v>1.0007999999999999</c:v>
                </c:pt>
                <c:pt idx="10">
                  <c:v>1.0005999999999999</c:v>
                </c:pt>
                <c:pt idx="11">
                  <c:v>0.99900000000000011</c:v>
                </c:pt>
                <c:pt idx="12">
                  <c:v>1.0004999999999999</c:v>
                </c:pt>
                <c:pt idx="13">
                  <c:v>1.0007999999999999</c:v>
                </c:pt>
                <c:pt idx="14">
                  <c:v>0.99939999999999996</c:v>
                </c:pt>
                <c:pt idx="15">
                  <c:v>1.0018</c:v>
                </c:pt>
                <c:pt idx="16">
                  <c:v>1.0009999999999999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EC-40CF-AE34-8C96D9D570AF}"/>
            </c:ext>
          </c:extLst>
        </c:ser>
        <c:ser>
          <c:idx val="1"/>
          <c:order val="1"/>
          <c:tx>
            <c:strRef>
              <c:f>'O2 stap 7'!$I$10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7'!$C$11:$C$27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'O2 stap 7'!$I$11:$I$27</c:f>
              <c:numCache>
                <c:formatCode>0.00</c:formatCode>
                <c:ptCount val="17"/>
                <c:pt idx="0">
                  <c:v>1.0005999999999999</c:v>
                </c:pt>
                <c:pt idx="1">
                  <c:v>1.0005999999999999</c:v>
                </c:pt>
                <c:pt idx="2">
                  <c:v>1.0005999999999999</c:v>
                </c:pt>
                <c:pt idx="3">
                  <c:v>1.0005999999999999</c:v>
                </c:pt>
                <c:pt idx="4">
                  <c:v>1.0005999999999999</c:v>
                </c:pt>
                <c:pt idx="5">
                  <c:v>1.0005999999999999</c:v>
                </c:pt>
                <c:pt idx="6">
                  <c:v>1.0005999999999999</c:v>
                </c:pt>
                <c:pt idx="7">
                  <c:v>1.0005999999999999</c:v>
                </c:pt>
                <c:pt idx="8">
                  <c:v>1.0005999999999999</c:v>
                </c:pt>
                <c:pt idx="9">
                  <c:v>1.0005999999999999</c:v>
                </c:pt>
                <c:pt idx="10">
                  <c:v>1.0005999999999999</c:v>
                </c:pt>
                <c:pt idx="11">
                  <c:v>1.0005999999999999</c:v>
                </c:pt>
                <c:pt idx="12">
                  <c:v>1.0005999999999999</c:v>
                </c:pt>
                <c:pt idx="13">
                  <c:v>1.0005999999999999</c:v>
                </c:pt>
                <c:pt idx="14">
                  <c:v>1.0005999999999999</c:v>
                </c:pt>
                <c:pt idx="15">
                  <c:v>1.0005999999999999</c:v>
                </c:pt>
                <c:pt idx="16">
                  <c:v>1.0005999999999999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EC-40CF-AE34-8C96D9D57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566464"/>
        <c:axId val="369568384"/>
      </c:lineChart>
      <c:catAx>
        <c:axId val="36956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9568384"/>
        <c:crosses val="autoZero"/>
        <c:auto val="1"/>
        <c:lblAlgn val="ctr"/>
        <c:lblOffset val="100"/>
        <c:noMultiLvlLbl val="0"/>
      </c:catAx>
      <c:valAx>
        <c:axId val="369568384"/>
        <c:scaling>
          <c:orientation val="minMax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369566464"/>
        <c:crosses val="autoZero"/>
        <c:crossBetween val="midCat"/>
        <c:majorUnit val="1.0000000000000002E-3"/>
        <c:minorUnit val="1.0000000000000003E-4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b="1"/>
              <a:t>O2 stap 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'O2 stap 8'!$H$10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'O2 stap 8'!$C$11:$C$27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'O2 stap 8'!$H$11:$H$27</c:f>
              <c:numCache>
                <c:formatCode>0.000</c:formatCode>
                <c:ptCount val="17"/>
                <c:pt idx="0">
                  <c:v>0.997</c:v>
                </c:pt>
                <c:pt idx="1">
                  <c:v>0.99829999999999997</c:v>
                </c:pt>
                <c:pt idx="2">
                  <c:v>1.0005999999999999</c:v>
                </c:pt>
                <c:pt idx="3">
                  <c:v>1.0009000000000001</c:v>
                </c:pt>
                <c:pt idx="4">
                  <c:v>0.99939999999999996</c:v>
                </c:pt>
                <c:pt idx="5">
                  <c:v>1.0003</c:v>
                </c:pt>
                <c:pt idx="7">
                  <c:v>1.0015000000000001</c:v>
                </c:pt>
                <c:pt idx="8">
                  <c:v>0.99950000000000006</c:v>
                </c:pt>
                <c:pt idx="9">
                  <c:v>1.0001</c:v>
                </c:pt>
                <c:pt idx="10">
                  <c:v>1.0001</c:v>
                </c:pt>
                <c:pt idx="11">
                  <c:v>0.99829999999999997</c:v>
                </c:pt>
                <c:pt idx="12">
                  <c:v>1</c:v>
                </c:pt>
                <c:pt idx="13">
                  <c:v>1</c:v>
                </c:pt>
                <c:pt idx="14">
                  <c:v>0.99860000000000004</c:v>
                </c:pt>
                <c:pt idx="15">
                  <c:v>1.0015000000000001</c:v>
                </c:pt>
                <c:pt idx="16">
                  <c:v>1.0004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89-46F7-A6B6-DC7A2D52B066}"/>
            </c:ext>
          </c:extLst>
        </c:ser>
        <c:ser>
          <c:idx val="1"/>
          <c:order val="1"/>
          <c:tx>
            <c:strRef>
              <c:f>'O2 stap 8'!$I$10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8'!$C$11:$C$27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'O2 stap 8'!$I$11:$I$27</c:f>
              <c:numCache>
                <c:formatCode>0.00</c:formatCode>
                <c:ptCount val="17"/>
                <c:pt idx="0">
                  <c:v>0.99980000000000002</c:v>
                </c:pt>
                <c:pt idx="1">
                  <c:v>0.99980000000000002</c:v>
                </c:pt>
                <c:pt idx="2">
                  <c:v>0.99980000000000002</c:v>
                </c:pt>
                <c:pt idx="3">
                  <c:v>0.99980000000000002</c:v>
                </c:pt>
                <c:pt idx="4">
                  <c:v>0.99980000000000002</c:v>
                </c:pt>
                <c:pt idx="5">
                  <c:v>0.99980000000000002</c:v>
                </c:pt>
                <c:pt idx="6">
                  <c:v>0.99980000000000002</c:v>
                </c:pt>
                <c:pt idx="7">
                  <c:v>0.99980000000000002</c:v>
                </c:pt>
                <c:pt idx="8">
                  <c:v>0.99980000000000002</c:v>
                </c:pt>
                <c:pt idx="9">
                  <c:v>0.99980000000000002</c:v>
                </c:pt>
                <c:pt idx="10">
                  <c:v>0.99980000000000002</c:v>
                </c:pt>
                <c:pt idx="11">
                  <c:v>0.99980000000000002</c:v>
                </c:pt>
                <c:pt idx="12">
                  <c:v>0.99980000000000002</c:v>
                </c:pt>
                <c:pt idx="13">
                  <c:v>0.99980000000000002</c:v>
                </c:pt>
                <c:pt idx="14">
                  <c:v>0.99980000000000002</c:v>
                </c:pt>
                <c:pt idx="15">
                  <c:v>0.99980000000000002</c:v>
                </c:pt>
                <c:pt idx="16">
                  <c:v>0.99980000000000002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89-46F7-A6B6-DC7A2D52B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707648"/>
        <c:axId val="365709568"/>
      </c:lineChart>
      <c:catAx>
        <c:axId val="36570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5709568"/>
        <c:crosses val="autoZero"/>
        <c:auto val="1"/>
        <c:lblAlgn val="ctr"/>
        <c:lblOffset val="100"/>
        <c:noMultiLvlLbl val="0"/>
      </c:catAx>
      <c:valAx>
        <c:axId val="365709568"/>
        <c:scaling>
          <c:orientation val="minMax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365707648"/>
        <c:crosses val="autoZero"/>
        <c:crossBetween val="midCat"/>
        <c:majorUnit val="1.0000000000000002E-3"/>
        <c:minorUnit val="1.0000000000000003E-4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b="0"/>
      </a:pPr>
      <a:endParaRPr lang="en-BE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b="1"/>
              <a:t>O2 stap 9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'O2 stap 9'!$H$10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'O2 stap 9'!$C$11:$C$27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'O2 stap 9'!$H$11:$H$27</c:f>
              <c:numCache>
                <c:formatCode>0.000</c:formatCode>
                <c:ptCount val="17"/>
                <c:pt idx="0">
                  <c:v>0.99870000000000003</c:v>
                </c:pt>
                <c:pt idx="1">
                  <c:v>0.99849999999999994</c:v>
                </c:pt>
                <c:pt idx="2">
                  <c:v>1.0004</c:v>
                </c:pt>
                <c:pt idx="3">
                  <c:v>1.0004</c:v>
                </c:pt>
                <c:pt idx="4">
                  <c:v>0.99919999999999998</c:v>
                </c:pt>
                <c:pt idx="5">
                  <c:v>1</c:v>
                </c:pt>
                <c:pt idx="7">
                  <c:v>1.0012999999999999</c:v>
                </c:pt>
                <c:pt idx="8">
                  <c:v>0.99930000000000008</c:v>
                </c:pt>
                <c:pt idx="9">
                  <c:v>0.9998999999999999</c:v>
                </c:pt>
                <c:pt idx="10">
                  <c:v>0.99959999999999993</c:v>
                </c:pt>
                <c:pt idx="11">
                  <c:v>0.99870000000000003</c:v>
                </c:pt>
                <c:pt idx="12">
                  <c:v>0.99970000000000003</c:v>
                </c:pt>
                <c:pt idx="13">
                  <c:v>0.99970000000000003</c:v>
                </c:pt>
                <c:pt idx="14">
                  <c:v>0.99879999999999991</c:v>
                </c:pt>
                <c:pt idx="15">
                  <c:v>1.0009000000000001</c:v>
                </c:pt>
                <c:pt idx="16">
                  <c:v>1.0001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1C-4BA4-95FC-F61925A749F1}"/>
            </c:ext>
          </c:extLst>
        </c:ser>
        <c:ser>
          <c:idx val="1"/>
          <c:order val="1"/>
          <c:tx>
            <c:strRef>
              <c:f>'O2 stap 9'!$I$10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9'!$C$11:$C$27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'O2 stap 9'!$I$11:$I$27</c:f>
              <c:numCache>
                <c:formatCode>0.00</c:formatCode>
                <c:ptCount val="17"/>
                <c:pt idx="0">
                  <c:v>0.99970000000000003</c:v>
                </c:pt>
                <c:pt idx="1">
                  <c:v>0.99970000000000003</c:v>
                </c:pt>
                <c:pt idx="2">
                  <c:v>0.99970000000000003</c:v>
                </c:pt>
                <c:pt idx="3">
                  <c:v>0.99970000000000003</c:v>
                </c:pt>
                <c:pt idx="4">
                  <c:v>0.99970000000000003</c:v>
                </c:pt>
                <c:pt idx="5">
                  <c:v>0.99970000000000003</c:v>
                </c:pt>
                <c:pt idx="6">
                  <c:v>0.99970000000000003</c:v>
                </c:pt>
                <c:pt idx="7">
                  <c:v>0.99970000000000003</c:v>
                </c:pt>
                <c:pt idx="8">
                  <c:v>0.99970000000000003</c:v>
                </c:pt>
                <c:pt idx="9">
                  <c:v>0.99970000000000003</c:v>
                </c:pt>
                <c:pt idx="10">
                  <c:v>0.99970000000000003</c:v>
                </c:pt>
                <c:pt idx="11">
                  <c:v>0.99970000000000003</c:v>
                </c:pt>
                <c:pt idx="12">
                  <c:v>0.99970000000000003</c:v>
                </c:pt>
                <c:pt idx="13">
                  <c:v>0.99970000000000003</c:v>
                </c:pt>
                <c:pt idx="14">
                  <c:v>0.99970000000000003</c:v>
                </c:pt>
                <c:pt idx="15">
                  <c:v>0.99970000000000003</c:v>
                </c:pt>
                <c:pt idx="16">
                  <c:v>0.99970000000000003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1C-4BA4-95FC-F61925A74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707648"/>
        <c:axId val="365709568"/>
      </c:lineChart>
      <c:catAx>
        <c:axId val="36570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5709568"/>
        <c:crosses val="autoZero"/>
        <c:auto val="1"/>
        <c:lblAlgn val="ctr"/>
        <c:lblOffset val="100"/>
        <c:noMultiLvlLbl val="0"/>
      </c:catAx>
      <c:valAx>
        <c:axId val="365709568"/>
        <c:scaling>
          <c:orientation val="minMax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365707648"/>
        <c:crosses val="autoZero"/>
        <c:crossBetween val="midCat"/>
        <c:majorUnit val="1.0000000000000002E-3"/>
        <c:minorUnit val="1.0000000000000003E-4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b="0"/>
      </a:pPr>
      <a:endParaRPr lang="en-BE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CO2 stap 2</a:t>
            </a:r>
          </a:p>
        </c:rich>
      </c:tx>
      <c:layout>
        <c:manualLayout>
          <c:xMode val="edge"/>
          <c:yMode val="edge"/>
          <c:x val="0.45093942204067494"/>
          <c:y val="2.1166729464299254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'CO2 stap 2'!$H$10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'CO2 stap 2'!$C$11:$C$27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'CO2 stap 2'!$H$11:$H$27</c:f>
              <c:numCache>
                <c:formatCode>0.000</c:formatCode>
                <c:ptCount val="17"/>
                <c:pt idx="0">
                  <c:v>0.96590909090909094</c:v>
                </c:pt>
                <c:pt idx="1">
                  <c:v>1.0056818181818181</c:v>
                </c:pt>
                <c:pt idx="2">
                  <c:v>0.97443181818181823</c:v>
                </c:pt>
                <c:pt idx="3">
                  <c:v>1</c:v>
                </c:pt>
                <c:pt idx="4">
                  <c:v>0.99715909090909083</c:v>
                </c:pt>
                <c:pt idx="5">
                  <c:v>0.99431818181818188</c:v>
                </c:pt>
                <c:pt idx="7">
                  <c:v>1.0198863636363635</c:v>
                </c:pt>
                <c:pt idx="8">
                  <c:v>1.0227272727272727</c:v>
                </c:pt>
                <c:pt idx="9">
                  <c:v>1.0227272727272727</c:v>
                </c:pt>
                <c:pt idx="10">
                  <c:v>1.0170454545454546</c:v>
                </c:pt>
                <c:pt idx="11">
                  <c:v>1.0170454545454546</c:v>
                </c:pt>
                <c:pt idx="13">
                  <c:v>1.0426136363636365</c:v>
                </c:pt>
                <c:pt idx="14">
                  <c:v>1.0227272727272727</c:v>
                </c:pt>
                <c:pt idx="15">
                  <c:v>1</c:v>
                </c:pt>
                <c:pt idx="16">
                  <c:v>1.0085227272727273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AE-4F69-906F-B0784F4E1BDB}"/>
            </c:ext>
          </c:extLst>
        </c:ser>
        <c:ser>
          <c:idx val="1"/>
          <c:order val="1"/>
          <c:tx>
            <c:strRef>
              <c:f>'CO2 stap 2'!$I$10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'CO2 stap 2'!$C$11:$C$27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'CO2 stap 2'!$I$11:$I$27</c:f>
              <c:numCache>
                <c:formatCode>0.00</c:formatCode>
                <c:ptCount val="17"/>
                <c:pt idx="0">
                  <c:v>1.0082386363636364</c:v>
                </c:pt>
                <c:pt idx="1">
                  <c:v>1.0082386363636364</c:v>
                </c:pt>
                <c:pt idx="2">
                  <c:v>1.0082386363636364</c:v>
                </c:pt>
                <c:pt idx="3">
                  <c:v>1.0082386363636364</c:v>
                </c:pt>
                <c:pt idx="4">
                  <c:v>1.0082386363636364</c:v>
                </c:pt>
                <c:pt idx="5">
                  <c:v>1.0082386363636364</c:v>
                </c:pt>
                <c:pt idx="6">
                  <c:v>1.0082386363636364</c:v>
                </c:pt>
                <c:pt idx="7">
                  <c:v>1.0082386363636364</c:v>
                </c:pt>
                <c:pt idx="8">
                  <c:v>1.0082386363636364</c:v>
                </c:pt>
                <c:pt idx="9">
                  <c:v>1.0082386363636364</c:v>
                </c:pt>
                <c:pt idx="10">
                  <c:v>1.0082386363636364</c:v>
                </c:pt>
                <c:pt idx="11">
                  <c:v>1.0082386363636364</c:v>
                </c:pt>
                <c:pt idx="12">
                  <c:v>1.0082386363636364</c:v>
                </c:pt>
                <c:pt idx="13">
                  <c:v>1.0082386363636364</c:v>
                </c:pt>
                <c:pt idx="14">
                  <c:v>1.0082386363636364</c:v>
                </c:pt>
                <c:pt idx="15">
                  <c:v>1.0082386363636364</c:v>
                </c:pt>
                <c:pt idx="16">
                  <c:v>1.0082386363636364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AE-4F69-906F-B0784F4E1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930752"/>
        <c:axId val="367941120"/>
      </c:lineChart>
      <c:catAx>
        <c:axId val="36793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7941120"/>
        <c:crosses val="autoZero"/>
        <c:auto val="1"/>
        <c:lblAlgn val="ctr"/>
        <c:lblOffset val="100"/>
        <c:noMultiLvlLbl val="0"/>
      </c:catAx>
      <c:valAx>
        <c:axId val="367941120"/>
        <c:scaling>
          <c:orientation val="minMax"/>
          <c:min val="0.95000000000000007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7930752"/>
        <c:crosses val="autoZero"/>
        <c:crossBetween val="midCat"/>
        <c:majorUnit val="1.0000000000000002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CO2 stap 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'CO2 stap 3 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'CO2 stap 3 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'CO2 stap 3 '!$H$11:$H$27</c:f>
              <c:numCache>
                <c:formatCode>0.000</c:formatCode>
                <c:ptCount val="17"/>
                <c:pt idx="0">
                  <c:v>0.9825174825174825</c:v>
                </c:pt>
                <c:pt idx="1">
                  <c:v>0.99650349650349657</c:v>
                </c:pt>
                <c:pt idx="2">
                  <c:v>0.97377622377622386</c:v>
                </c:pt>
                <c:pt idx="3">
                  <c:v>0.99475524475524479</c:v>
                </c:pt>
                <c:pt idx="4">
                  <c:v>0.99650349650349657</c:v>
                </c:pt>
                <c:pt idx="5">
                  <c:v>0.99300699300699302</c:v>
                </c:pt>
                <c:pt idx="7">
                  <c:v>1.0087412587412588</c:v>
                </c:pt>
                <c:pt idx="8">
                  <c:v>1.0052447552447554</c:v>
                </c:pt>
                <c:pt idx="9">
                  <c:v>1.0314685314685317</c:v>
                </c:pt>
                <c:pt idx="10">
                  <c:v>0.98426573426573427</c:v>
                </c:pt>
                <c:pt idx="11">
                  <c:v>0.99650349650349657</c:v>
                </c:pt>
                <c:pt idx="13">
                  <c:v>1.0332167832167833</c:v>
                </c:pt>
                <c:pt idx="14">
                  <c:v>1.0157342657342658</c:v>
                </c:pt>
                <c:pt idx="15">
                  <c:v>1.0017482517482519</c:v>
                </c:pt>
                <c:pt idx="16">
                  <c:v>0.99650349650349657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BB-4DCE-A59F-CDB3063FE7B1}"/>
            </c:ext>
          </c:extLst>
        </c:ser>
        <c:ser>
          <c:idx val="1"/>
          <c:order val="1"/>
          <c:tx>
            <c:strRef>
              <c:f>'CO2 stap 3 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'CO2 stap 3 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'CO2 stap 3 '!$I$11:$I$27</c:f>
              <c:numCache>
                <c:formatCode>0.00</c:formatCode>
                <c:ptCount val="17"/>
                <c:pt idx="0">
                  <c:v>0.99965034965034971</c:v>
                </c:pt>
                <c:pt idx="1">
                  <c:v>0.99965034965034971</c:v>
                </c:pt>
                <c:pt idx="2">
                  <c:v>0.99965034965034971</c:v>
                </c:pt>
                <c:pt idx="3">
                  <c:v>0.99965034965034971</c:v>
                </c:pt>
                <c:pt idx="4">
                  <c:v>0.99965034965034971</c:v>
                </c:pt>
                <c:pt idx="5">
                  <c:v>0.99965034965034971</c:v>
                </c:pt>
                <c:pt idx="6">
                  <c:v>0.99965034965034971</c:v>
                </c:pt>
                <c:pt idx="7">
                  <c:v>0.99965034965034971</c:v>
                </c:pt>
                <c:pt idx="8">
                  <c:v>0.99965034965034971</c:v>
                </c:pt>
                <c:pt idx="9">
                  <c:v>0.99965034965034971</c:v>
                </c:pt>
                <c:pt idx="10">
                  <c:v>0.99965034965034971</c:v>
                </c:pt>
                <c:pt idx="11">
                  <c:v>0.99965034965034971</c:v>
                </c:pt>
                <c:pt idx="12">
                  <c:v>0.99965034965034971</c:v>
                </c:pt>
                <c:pt idx="13">
                  <c:v>0.99965034965034971</c:v>
                </c:pt>
                <c:pt idx="14">
                  <c:v>0.99965034965034971</c:v>
                </c:pt>
                <c:pt idx="15">
                  <c:v>0.99965034965034971</c:v>
                </c:pt>
                <c:pt idx="16">
                  <c:v>0.99965034965034971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BB-4DCE-A59F-CDB3063FE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491968"/>
        <c:axId val="369493888"/>
      </c:lineChart>
      <c:catAx>
        <c:axId val="36949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9493888"/>
        <c:crosses val="autoZero"/>
        <c:auto val="1"/>
        <c:lblAlgn val="ctr"/>
        <c:lblOffset val="100"/>
        <c:noMultiLvlLbl val="0"/>
      </c:catAx>
      <c:valAx>
        <c:axId val="369493888"/>
        <c:scaling>
          <c:orientation val="minMax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9491968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CO stap 4</a:t>
            </a:r>
          </a:p>
        </c:rich>
      </c:tx>
      <c:layout>
        <c:manualLayout>
          <c:xMode val="edge"/>
          <c:yMode val="edge"/>
          <c:x val="0.44028291758537125"/>
          <c:y val="3.0476164879411575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 stap 4'!$H$10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'CO stap 4'!$C$11:$C$27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'CO stap 4'!$H$11:$H$27</c:f>
              <c:numCache>
                <c:formatCode>0.000</c:formatCode>
                <c:ptCount val="17"/>
                <c:pt idx="0">
                  <c:v>0.95072463768115956</c:v>
                </c:pt>
                <c:pt idx="1">
                  <c:v>0.99710144927536237</c:v>
                </c:pt>
                <c:pt idx="2">
                  <c:v>1.0096618357487923</c:v>
                </c:pt>
                <c:pt idx="3">
                  <c:v>0.9922705314009661</c:v>
                </c:pt>
                <c:pt idx="4">
                  <c:v>0.97584541062801933</c:v>
                </c:pt>
                <c:pt idx="5">
                  <c:v>0.99516908212560384</c:v>
                </c:pt>
                <c:pt idx="7">
                  <c:v>0.99516908212560384</c:v>
                </c:pt>
                <c:pt idx="8">
                  <c:v>0.9990338164251209</c:v>
                </c:pt>
                <c:pt idx="9">
                  <c:v>0.99516908212560384</c:v>
                </c:pt>
                <c:pt idx="10">
                  <c:v>0.99468599033816429</c:v>
                </c:pt>
                <c:pt idx="11">
                  <c:v>0.96618357487922713</c:v>
                </c:pt>
                <c:pt idx="12">
                  <c:v>0.98067632850241548</c:v>
                </c:pt>
                <c:pt idx="13">
                  <c:v>1.0193236714975844</c:v>
                </c:pt>
                <c:pt idx="14">
                  <c:v>0.99516908212560384</c:v>
                </c:pt>
                <c:pt idx="15">
                  <c:v>0.99516908212560384</c:v>
                </c:pt>
                <c:pt idx="16">
                  <c:v>0.95169082125603865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D2-46FD-A332-30ECD4296DD0}"/>
            </c:ext>
          </c:extLst>
        </c:ser>
        <c:ser>
          <c:idx val="1"/>
          <c:order val="1"/>
          <c:tx>
            <c:strRef>
              <c:f>'CO stap 4'!$I$10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'CO stap 4'!$C$11:$C$27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'CO stap 4'!$I$11:$I$27</c:f>
              <c:numCache>
                <c:formatCode>0.00</c:formatCode>
                <c:ptCount val="17"/>
                <c:pt idx="0">
                  <c:v>0.98937198067632859</c:v>
                </c:pt>
                <c:pt idx="1">
                  <c:v>0.98937198067632859</c:v>
                </c:pt>
                <c:pt idx="2">
                  <c:v>0.98937198067632859</c:v>
                </c:pt>
                <c:pt idx="3">
                  <c:v>0.98937198067632859</c:v>
                </c:pt>
                <c:pt idx="4">
                  <c:v>0.98937198067632859</c:v>
                </c:pt>
                <c:pt idx="5">
                  <c:v>0.98937198067632859</c:v>
                </c:pt>
                <c:pt idx="6">
                  <c:v>0.98937198067632859</c:v>
                </c:pt>
                <c:pt idx="7">
                  <c:v>0.98937198067632859</c:v>
                </c:pt>
                <c:pt idx="8">
                  <c:v>0.98937198067632859</c:v>
                </c:pt>
                <c:pt idx="9">
                  <c:v>0.98937198067632859</c:v>
                </c:pt>
                <c:pt idx="10">
                  <c:v>0.98937198067632859</c:v>
                </c:pt>
                <c:pt idx="11">
                  <c:v>0.98937198067632859</c:v>
                </c:pt>
                <c:pt idx="12">
                  <c:v>0.98937198067632859</c:v>
                </c:pt>
                <c:pt idx="13">
                  <c:v>0.98937198067632859</c:v>
                </c:pt>
                <c:pt idx="14">
                  <c:v>0.98937198067632859</c:v>
                </c:pt>
                <c:pt idx="15">
                  <c:v>0.98937198067632859</c:v>
                </c:pt>
                <c:pt idx="16">
                  <c:v>0.98937198067632859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D2-46FD-A332-30ECD4296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808832"/>
        <c:axId val="362810752"/>
      </c:lineChart>
      <c:catAx>
        <c:axId val="36280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2810752"/>
        <c:crosses val="autoZero"/>
        <c:auto val="1"/>
        <c:lblAlgn val="ctr"/>
        <c:lblOffset val="100"/>
        <c:noMultiLvlLbl val="1"/>
      </c:catAx>
      <c:valAx>
        <c:axId val="362810752"/>
        <c:scaling>
          <c:orientation val="minMax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8088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</a:t>
            </a:r>
            <a:r>
              <a:rPr lang="nl-BE" baseline="0"/>
              <a:t> stap 2</a:t>
            </a:r>
            <a:endParaRPr lang="nl-B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'SO2 stap 2'!$H$10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'SO2 stap 2'!$C$11:$C$27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'SO2 stap 2'!$H$11:$H$27</c:f>
              <c:numCache>
                <c:formatCode>0.000</c:formatCode>
                <c:ptCount val="17"/>
                <c:pt idx="0">
                  <c:v>0.90640895218718209</c:v>
                </c:pt>
                <c:pt idx="1">
                  <c:v>0.95320447609359105</c:v>
                </c:pt>
                <c:pt idx="2">
                  <c:v>1.0111902339776195</c:v>
                </c:pt>
                <c:pt idx="3">
                  <c:v>0.91658189216683628</c:v>
                </c:pt>
                <c:pt idx="4">
                  <c:v>0.94608341810783314</c:v>
                </c:pt>
                <c:pt idx="5">
                  <c:v>0.9664292980671414</c:v>
                </c:pt>
                <c:pt idx="7">
                  <c:v>0.87182095625635814</c:v>
                </c:pt>
                <c:pt idx="8">
                  <c:v>0.95116988809766023</c:v>
                </c:pt>
                <c:pt idx="9">
                  <c:v>1.0274669379450661</c:v>
                </c:pt>
                <c:pt idx="10">
                  <c:v>0.97253306205493384</c:v>
                </c:pt>
                <c:pt idx="11">
                  <c:v>0.93896236012207523</c:v>
                </c:pt>
                <c:pt idx="13">
                  <c:v>0.8748728382502543</c:v>
                </c:pt>
                <c:pt idx="14">
                  <c:v>0.99389623601220767</c:v>
                </c:pt>
                <c:pt idx="15">
                  <c:v>0.96134282807731442</c:v>
                </c:pt>
                <c:pt idx="16">
                  <c:v>0.95829094608341814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53-4737-A0B3-218C518C86DA}"/>
            </c:ext>
          </c:extLst>
        </c:ser>
        <c:ser>
          <c:idx val="1"/>
          <c:order val="1"/>
          <c:tx>
            <c:strRef>
              <c:f>'SO2 stap 2'!$I$10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2'!$C$11:$C$27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'SO2 stap 2'!$I$11:$I$27</c:f>
              <c:numCache>
                <c:formatCode>0.00</c:formatCode>
                <c:ptCount val="17"/>
                <c:pt idx="0">
                  <c:v>0.95025432349949135</c:v>
                </c:pt>
                <c:pt idx="1">
                  <c:v>0.95025432349949135</c:v>
                </c:pt>
                <c:pt idx="2">
                  <c:v>0.95025432349949135</c:v>
                </c:pt>
                <c:pt idx="3">
                  <c:v>0.95025432349949135</c:v>
                </c:pt>
                <c:pt idx="4">
                  <c:v>0.95025432349949135</c:v>
                </c:pt>
                <c:pt idx="5">
                  <c:v>0.95025432349949135</c:v>
                </c:pt>
                <c:pt idx="6">
                  <c:v>0.95025432349949135</c:v>
                </c:pt>
                <c:pt idx="7">
                  <c:v>0.95025432349949135</c:v>
                </c:pt>
                <c:pt idx="8">
                  <c:v>0.95025432349949135</c:v>
                </c:pt>
                <c:pt idx="9">
                  <c:v>0.95025432349949135</c:v>
                </c:pt>
                <c:pt idx="10">
                  <c:v>0.95025432349949135</c:v>
                </c:pt>
                <c:pt idx="11">
                  <c:v>0.95025432349949135</c:v>
                </c:pt>
                <c:pt idx="12">
                  <c:v>0.95025432349949135</c:v>
                </c:pt>
                <c:pt idx="13">
                  <c:v>0.95025432349949135</c:v>
                </c:pt>
                <c:pt idx="14">
                  <c:v>0.95025432349949135</c:v>
                </c:pt>
                <c:pt idx="15">
                  <c:v>0.95025432349949135</c:v>
                </c:pt>
                <c:pt idx="16">
                  <c:v>0.95025432349949135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53-4737-A0B3-218C518C8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42880"/>
        <c:axId val="365644800"/>
      </c:lineChart>
      <c:catAx>
        <c:axId val="36564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5644800"/>
        <c:crosses val="autoZero"/>
        <c:auto val="1"/>
        <c:lblAlgn val="ctr"/>
        <c:lblOffset val="100"/>
        <c:noMultiLvlLbl val="0"/>
      </c:catAx>
      <c:valAx>
        <c:axId val="365644800"/>
        <c:scaling>
          <c:orientation val="minMax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56428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</a:t>
            </a:r>
            <a:r>
              <a:rPr lang="nl-BE" baseline="0"/>
              <a:t> stap 3</a:t>
            </a:r>
            <a:endParaRPr lang="nl-BE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557999491531341E-2"/>
          <c:y val="0.13728880044706809"/>
          <c:w val="0.73589237383111494"/>
          <c:h val="0.73680672891898957"/>
        </c:manualLayout>
      </c:layout>
      <c:lineChart>
        <c:grouping val="standard"/>
        <c:varyColors val="0"/>
        <c:ser>
          <c:idx val="0"/>
          <c:order val="0"/>
          <c:tx>
            <c:strRef>
              <c:f>'SO2 stap 3'!$H$10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'SO2 stap 3'!$C$11:$C$27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'SO2 stap 3'!$H$11:$H$27</c:f>
              <c:numCache>
                <c:formatCode>0.000</c:formatCode>
                <c:ptCount val="17"/>
                <c:pt idx="0">
                  <c:v>0.9016260162601627</c:v>
                </c:pt>
                <c:pt idx="1">
                  <c:v>0.89837398373983746</c:v>
                </c:pt>
                <c:pt idx="2">
                  <c:v>0.92682926829268297</c:v>
                </c:pt>
                <c:pt idx="3">
                  <c:v>0.83577235772357727</c:v>
                </c:pt>
                <c:pt idx="4">
                  <c:v>0.86991869918699183</c:v>
                </c:pt>
                <c:pt idx="5">
                  <c:v>1.024390243902439</c:v>
                </c:pt>
                <c:pt idx="7">
                  <c:v>0.74308943089430901</c:v>
                </c:pt>
                <c:pt idx="8">
                  <c:v>0.9227642276422765</c:v>
                </c:pt>
                <c:pt idx="9">
                  <c:v>0.91056910569105698</c:v>
                </c:pt>
                <c:pt idx="10">
                  <c:v>0.9113821138211381</c:v>
                </c:pt>
                <c:pt idx="11">
                  <c:v>0.82113821138211374</c:v>
                </c:pt>
                <c:pt idx="13">
                  <c:v>0.75609756097560976</c:v>
                </c:pt>
                <c:pt idx="14">
                  <c:v>0.94308943089430897</c:v>
                </c:pt>
                <c:pt idx="15">
                  <c:v>0.91056910569105698</c:v>
                </c:pt>
                <c:pt idx="16">
                  <c:v>0.89430894308943099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92-47A1-96A0-64A74178F014}"/>
            </c:ext>
          </c:extLst>
        </c:ser>
        <c:ser>
          <c:idx val="1"/>
          <c:order val="1"/>
          <c:tx>
            <c:strRef>
              <c:f>'SO2 stap 3'!$I$10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3'!$C$11:$C$27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'SO2 stap 3'!$I$11:$I$27</c:f>
              <c:numCache>
                <c:formatCode>0.00</c:formatCode>
                <c:ptCount val="17"/>
                <c:pt idx="0">
                  <c:v>0.8878048780487805</c:v>
                </c:pt>
                <c:pt idx="1">
                  <c:v>0.8878048780487805</c:v>
                </c:pt>
                <c:pt idx="2">
                  <c:v>0.8878048780487805</c:v>
                </c:pt>
                <c:pt idx="3">
                  <c:v>0.8878048780487805</c:v>
                </c:pt>
                <c:pt idx="4">
                  <c:v>0.8878048780487805</c:v>
                </c:pt>
                <c:pt idx="5">
                  <c:v>0.8878048780487805</c:v>
                </c:pt>
                <c:pt idx="6">
                  <c:v>0.8878048780487805</c:v>
                </c:pt>
                <c:pt idx="7">
                  <c:v>0.8878048780487805</c:v>
                </c:pt>
                <c:pt idx="8">
                  <c:v>0.8878048780487805</c:v>
                </c:pt>
                <c:pt idx="9">
                  <c:v>0.8878048780487805</c:v>
                </c:pt>
                <c:pt idx="10">
                  <c:v>0.8878048780487805</c:v>
                </c:pt>
                <c:pt idx="11">
                  <c:v>0.8878048780487805</c:v>
                </c:pt>
                <c:pt idx="12">
                  <c:v>0.8878048780487805</c:v>
                </c:pt>
                <c:pt idx="13">
                  <c:v>0.8878048780487805</c:v>
                </c:pt>
                <c:pt idx="14">
                  <c:v>0.8878048780487805</c:v>
                </c:pt>
                <c:pt idx="15">
                  <c:v>0.8878048780487805</c:v>
                </c:pt>
                <c:pt idx="16">
                  <c:v>0.8878048780487805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92-47A1-96A0-64A74178F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329600"/>
        <c:axId val="364331776"/>
      </c:lineChart>
      <c:catAx>
        <c:axId val="364329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4331776"/>
        <c:crosses val="autoZero"/>
        <c:auto val="1"/>
        <c:lblAlgn val="ctr"/>
        <c:lblOffset val="100"/>
        <c:noMultiLvlLbl val="0"/>
      </c:catAx>
      <c:valAx>
        <c:axId val="364331776"/>
        <c:scaling>
          <c:orientation val="minMax"/>
          <c:min val="0.70000000000000007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43296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</a:t>
            </a:r>
            <a:r>
              <a:rPr lang="nl-BE" baseline="0"/>
              <a:t> stap 5</a:t>
            </a:r>
            <a:endParaRPr lang="nl-B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'SO2 stap 5'!$H$10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'SO2 stap 5'!$C$11:$C$27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'SO2 stap 5'!$H$11:$H$27</c:f>
              <c:numCache>
                <c:formatCode>0.000</c:formatCode>
                <c:ptCount val="17"/>
                <c:pt idx="0">
                  <c:v>0.94809160305343509</c:v>
                </c:pt>
                <c:pt idx="1">
                  <c:v>0.92366412213740456</c:v>
                </c:pt>
                <c:pt idx="2">
                  <c:v>1.0290076335877862</c:v>
                </c:pt>
                <c:pt idx="3">
                  <c:v>0.88396946564885492</c:v>
                </c:pt>
                <c:pt idx="4">
                  <c:v>0.93129770992366412</c:v>
                </c:pt>
                <c:pt idx="5">
                  <c:v>0.99236641221374045</c:v>
                </c:pt>
                <c:pt idx="7">
                  <c:v>0.82900763358778617</c:v>
                </c:pt>
                <c:pt idx="8">
                  <c:v>0.98167938931297716</c:v>
                </c:pt>
                <c:pt idx="9">
                  <c:v>0.98167938931297716</c:v>
                </c:pt>
                <c:pt idx="10">
                  <c:v>1.003053435114504</c:v>
                </c:pt>
                <c:pt idx="11">
                  <c:v>0.94809160305343509</c:v>
                </c:pt>
                <c:pt idx="13">
                  <c:v>0.83969465648854968</c:v>
                </c:pt>
                <c:pt idx="14">
                  <c:v>1.0244274809160305</c:v>
                </c:pt>
                <c:pt idx="15">
                  <c:v>0.95877862595419838</c:v>
                </c:pt>
                <c:pt idx="16">
                  <c:v>1.0122137404580152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F-4DB2-8642-06F424222ADF}"/>
            </c:ext>
          </c:extLst>
        </c:ser>
        <c:ser>
          <c:idx val="1"/>
          <c:order val="1"/>
          <c:tx>
            <c:strRef>
              <c:f>'SO2 stap 5'!$I$10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5'!$C$11:$C$27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'SO2 stap 5'!$I$11:$I$27</c:f>
              <c:numCache>
                <c:formatCode>0.00</c:formatCode>
                <c:ptCount val="17"/>
                <c:pt idx="0">
                  <c:v>0.95618320610687024</c:v>
                </c:pt>
                <c:pt idx="1">
                  <c:v>0.95618320610687024</c:v>
                </c:pt>
                <c:pt idx="2">
                  <c:v>0.95618320610687024</c:v>
                </c:pt>
                <c:pt idx="3">
                  <c:v>0.95618320610687024</c:v>
                </c:pt>
                <c:pt idx="4">
                  <c:v>0.95618320610687024</c:v>
                </c:pt>
                <c:pt idx="5">
                  <c:v>0.95618320610687024</c:v>
                </c:pt>
                <c:pt idx="6">
                  <c:v>0.95618320610687024</c:v>
                </c:pt>
                <c:pt idx="7">
                  <c:v>0.95618320610687024</c:v>
                </c:pt>
                <c:pt idx="8">
                  <c:v>0.95618320610687024</c:v>
                </c:pt>
                <c:pt idx="9">
                  <c:v>0.95618320610687024</c:v>
                </c:pt>
                <c:pt idx="10">
                  <c:v>0.95618320610687024</c:v>
                </c:pt>
                <c:pt idx="11">
                  <c:v>0.95618320610687024</c:v>
                </c:pt>
                <c:pt idx="12">
                  <c:v>0.95618320610687024</c:v>
                </c:pt>
                <c:pt idx="13">
                  <c:v>0.95618320610687024</c:v>
                </c:pt>
                <c:pt idx="14">
                  <c:v>0.95618320610687024</c:v>
                </c:pt>
                <c:pt idx="15">
                  <c:v>0.95618320610687024</c:v>
                </c:pt>
                <c:pt idx="16">
                  <c:v>0.95618320610687024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F-4DB2-8642-06F424222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49536"/>
        <c:axId val="364051456"/>
      </c:lineChart>
      <c:catAx>
        <c:axId val="36404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4051456"/>
        <c:crosses val="autoZero"/>
        <c:auto val="1"/>
        <c:lblAlgn val="ctr"/>
        <c:lblOffset val="100"/>
        <c:noMultiLvlLbl val="1"/>
      </c:catAx>
      <c:valAx>
        <c:axId val="364051456"/>
        <c:scaling>
          <c:orientation val="minMax"/>
          <c:min val="0.8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40495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</a:t>
            </a:r>
            <a:r>
              <a:rPr lang="nl-BE" baseline="0"/>
              <a:t> stap 7</a:t>
            </a:r>
            <a:endParaRPr lang="nl-B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'SO2 stap 7'!$H$10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'SO2 stap 7'!$C$11:$C$27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'SO2 stap 7'!$H$11:$H$27</c:f>
              <c:numCache>
                <c:formatCode>0.000</c:formatCode>
                <c:ptCount val="17"/>
                <c:pt idx="0">
                  <c:v>0.8312655086848636</c:v>
                </c:pt>
                <c:pt idx="1">
                  <c:v>0.88585607940446665</c:v>
                </c:pt>
                <c:pt idx="2">
                  <c:v>0.94540942928039717</c:v>
                </c:pt>
                <c:pt idx="3">
                  <c:v>0.90198511166253115</c:v>
                </c:pt>
                <c:pt idx="4">
                  <c:v>0.81885856079404473</c:v>
                </c:pt>
                <c:pt idx="5">
                  <c:v>1.088089330024814</c:v>
                </c:pt>
                <c:pt idx="7">
                  <c:v>0.74441687344913166</c:v>
                </c:pt>
                <c:pt idx="8">
                  <c:v>0.91811414392059565</c:v>
                </c:pt>
                <c:pt idx="9">
                  <c:v>0.98014888337468986</c:v>
                </c:pt>
                <c:pt idx="10">
                  <c:v>0.90818858560794058</c:v>
                </c:pt>
                <c:pt idx="11">
                  <c:v>0.82506203473945416</c:v>
                </c:pt>
                <c:pt idx="13">
                  <c:v>0.85607940446650133</c:v>
                </c:pt>
                <c:pt idx="14">
                  <c:v>1.0037220843672459</c:v>
                </c:pt>
                <c:pt idx="15">
                  <c:v>0.97518610421836227</c:v>
                </c:pt>
                <c:pt idx="16">
                  <c:v>0.87717121588089342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B2-48C0-A744-0CCB50E3BD4D}"/>
            </c:ext>
          </c:extLst>
        </c:ser>
        <c:ser>
          <c:idx val="1"/>
          <c:order val="1"/>
          <c:tx>
            <c:strRef>
              <c:f>'SO2 stap 7'!$I$10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7'!$C$11:$C$27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'SO2 stap 7'!$I$11:$I$27</c:f>
              <c:numCache>
                <c:formatCode>0.00</c:formatCode>
                <c:ptCount val="17"/>
                <c:pt idx="0">
                  <c:v>0.90210918114143923</c:v>
                </c:pt>
                <c:pt idx="1">
                  <c:v>0.90210918114143923</c:v>
                </c:pt>
                <c:pt idx="2">
                  <c:v>0.90210918114143923</c:v>
                </c:pt>
                <c:pt idx="3">
                  <c:v>0.90210918114143923</c:v>
                </c:pt>
                <c:pt idx="4">
                  <c:v>0.90210918114143923</c:v>
                </c:pt>
                <c:pt idx="5">
                  <c:v>0.90210918114143923</c:v>
                </c:pt>
                <c:pt idx="6">
                  <c:v>0.90210918114143923</c:v>
                </c:pt>
                <c:pt idx="7">
                  <c:v>0.90210918114143923</c:v>
                </c:pt>
                <c:pt idx="8">
                  <c:v>0.90210918114143923</c:v>
                </c:pt>
                <c:pt idx="9">
                  <c:v>0.90210918114143923</c:v>
                </c:pt>
                <c:pt idx="10">
                  <c:v>0.90210918114143923</c:v>
                </c:pt>
                <c:pt idx="11">
                  <c:v>0.90210918114143923</c:v>
                </c:pt>
                <c:pt idx="12">
                  <c:v>0.90210918114143923</c:v>
                </c:pt>
                <c:pt idx="13">
                  <c:v>0.90210918114143923</c:v>
                </c:pt>
                <c:pt idx="14">
                  <c:v>0.90210918114143923</c:v>
                </c:pt>
                <c:pt idx="15">
                  <c:v>0.90210918114143923</c:v>
                </c:pt>
                <c:pt idx="16">
                  <c:v>0.90210918114143923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B2-48C0-A744-0CCB50E3B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87552"/>
        <c:axId val="365689472"/>
      </c:lineChart>
      <c:catAx>
        <c:axId val="36568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5689472"/>
        <c:crosses val="autoZero"/>
        <c:auto val="1"/>
        <c:lblAlgn val="ctr"/>
        <c:lblOffset val="100"/>
        <c:noMultiLvlLbl val="0"/>
      </c:catAx>
      <c:valAx>
        <c:axId val="365689472"/>
        <c:scaling>
          <c:orientation val="minMax"/>
          <c:min val="0.70000000000000007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5687552"/>
        <c:crosses val="autoZero"/>
        <c:crossBetween val="midCat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</a:t>
            </a:r>
            <a:r>
              <a:rPr lang="nl-BE" baseline="0"/>
              <a:t> stap 8</a:t>
            </a:r>
            <a:endParaRPr lang="nl-BE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557999491531341E-2"/>
          <c:y val="0.13728880044706809"/>
          <c:w val="0.73589237383111494"/>
          <c:h val="0.73680672891898957"/>
        </c:manualLayout>
      </c:layout>
      <c:lineChart>
        <c:grouping val="standard"/>
        <c:varyColors val="0"/>
        <c:ser>
          <c:idx val="0"/>
          <c:order val="0"/>
          <c:tx>
            <c:strRef>
              <c:f>'SO2 stap 8'!$H$10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'SO2 stap 8'!$C$11:$C$27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'SO2 stap 8'!$H$11:$H$27</c:f>
              <c:numCache>
                <c:formatCode>0.000</c:formatCode>
                <c:ptCount val="17"/>
                <c:pt idx="0">
                  <c:v>0.95088161209068001</c:v>
                </c:pt>
                <c:pt idx="1">
                  <c:v>0.97607052896725433</c:v>
                </c:pt>
                <c:pt idx="2">
                  <c:v>1.0340050377833752</c:v>
                </c:pt>
                <c:pt idx="3">
                  <c:v>0.98362720403022652</c:v>
                </c:pt>
                <c:pt idx="4">
                  <c:v>0.95717884130982356</c:v>
                </c:pt>
                <c:pt idx="5">
                  <c:v>1.0516372795969773</c:v>
                </c:pt>
                <c:pt idx="7">
                  <c:v>0.9357682619647355</c:v>
                </c:pt>
                <c:pt idx="8">
                  <c:v>1.0138539042821157</c:v>
                </c:pt>
                <c:pt idx="9">
                  <c:v>1.123425692695214</c:v>
                </c:pt>
                <c:pt idx="10">
                  <c:v>0.95465994962216616</c:v>
                </c:pt>
                <c:pt idx="11">
                  <c:v>0.94458438287153645</c:v>
                </c:pt>
                <c:pt idx="13">
                  <c:v>0.94458438287153645</c:v>
                </c:pt>
                <c:pt idx="14">
                  <c:v>1.0541561712846346</c:v>
                </c:pt>
                <c:pt idx="15">
                  <c:v>1.0201511335012594</c:v>
                </c:pt>
                <c:pt idx="16">
                  <c:v>0.97229219143576828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C7-4EA0-9922-EC9A987DE9EF}"/>
            </c:ext>
          </c:extLst>
        </c:ser>
        <c:ser>
          <c:idx val="1"/>
          <c:order val="1"/>
          <c:tx>
            <c:strRef>
              <c:f>'SO2 stap 8'!$I$10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8'!$C$11:$C$27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'SO2 stap 8'!$I$11:$I$27</c:f>
              <c:numCache>
                <c:formatCode>0.00</c:formatCode>
                <c:ptCount val="17"/>
                <c:pt idx="0">
                  <c:v>0.99080604534005035</c:v>
                </c:pt>
                <c:pt idx="1">
                  <c:v>0.99080604534005035</c:v>
                </c:pt>
                <c:pt idx="2">
                  <c:v>0.99080604534005035</c:v>
                </c:pt>
                <c:pt idx="3">
                  <c:v>0.99080604534005035</c:v>
                </c:pt>
                <c:pt idx="4">
                  <c:v>0.99080604534005035</c:v>
                </c:pt>
                <c:pt idx="5">
                  <c:v>0.99080604534005035</c:v>
                </c:pt>
                <c:pt idx="6">
                  <c:v>0.99080604534005035</c:v>
                </c:pt>
                <c:pt idx="7">
                  <c:v>0.99080604534005035</c:v>
                </c:pt>
                <c:pt idx="8">
                  <c:v>0.99080604534005035</c:v>
                </c:pt>
                <c:pt idx="9">
                  <c:v>0.99080604534005035</c:v>
                </c:pt>
                <c:pt idx="10">
                  <c:v>0.99080604534005035</c:v>
                </c:pt>
                <c:pt idx="11">
                  <c:v>0.99080604534005035</c:v>
                </c:pt>
                <c:pt idx="12">
                  <c:v>0.99080604534005035</c:v>
                </c:pt>
                <c:pt idx="13">
                  <c:v>0.99080604534005035</c:v>
                </c:pt>
                <c:pt idx="14">
                  <c:v>0.99080604534005035</c:v>
                </c:pt>
                <c:pt idx="15">
                  <c:v>0.99080604534005035</c:v>
                </c:pt>
                <c:pt idx="16">
                  <c:v>0.99080604534005035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C7-4EA0-9922-EC9A987DE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390272"/>
        <c:axId val="364392448"/>
      </c:lineChart>
      <c:catAx>
        <c:axId val="36439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4392448"/>
        <c:crosses val="autoZero"/>
        <c:auto val="1"/>
        <c:lblAlgn val="ctr"/>
        <c:lblOffset val="100"/>
        <c:noMultiLvlLbl val="0"/>
      </c:catAx>
      <c:valAx>
        <c:axId val="364392448"/>
        <c:scaling>
          <c:orientation val="minMax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43902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1</a:t>
            </a:r>
            <a:endParaRPr lang="nl-B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'NOx stap 1'!$H$10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'NOx stap 1'!$C$11:$C$27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'NOx stap 1'!$H$11:$H$27</c:f>
              <c:numCache>
                <c:formatCode>0.000</c:formatCode>
                <c:ptCount val="17"/>
                <c:pt idx="0">
                  <c:v>0.96451612903225803</c:v>
                </c:pt>
                <c:pt idx="1">
                  <c:v>0.97870967741935477</c:v>
                </c:pt>
                <c:pt idx="2">
                  <c:v>1.0064516129032257</c:v>
                </c:pt>
                <c:pt idx="3">
                  <c:v>0.9664516129032259</c:v>
                </c:pt>
                <c:pt idx="4">
                  <c:v>1.0193548387096774</c:v>
                </c:pt>
                <c:pt idx="5">
                  <c:v>0.97419354838709682</c:v>
                </c:pt>
                <c:pt idx="7">
                  <c:v>0.98064516129032253</c:v>
                </c:pt>
                <c:pt idx="8">
                  <c:v>1.0670967741935484</c:v>
                </c:pt>
                <c:pt idx="9">
                  <c:v>1.0129032258064516</c:v>
                </c:pt>
                <c:pt idx="10">
                  <c:v>1.0051612903225808</c:v>
                </c:pt>
                <c:pt idx="11">
                  <c:v>0.92903225806451617</c:v>
                </c:pt>
                <c:pt idx="12">
                  <c:v>0.967741935483871</c:v>
                </c:pt>
                <c:pt idx="13">
                  <c:v>1.0387096774193549</c:v>
                </c:pt>
                <c:pt idx="14">
                  <c:v>0.97419354838709682</c:v>
                </c:pt>
                <c:pt idx="15">
                  <c:v>0.96129032258064517</c:v>
                </c:pt>
                <c:pt idx="16">
                  <c:v>0.97419354838709682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6D-4127-899B-E556D8B5D833}"/>
            </c:ext>
          </c:extLst>
        </c:ser>
        <c:ser>
          <c:idx val="1"/>
          <c:order val="1"/>
          <c:tx>
            <c:strRef>
              <c:f>'NOx stap 1'!$I$10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1'!$C$11:$C$27</c:f>
              <c:numCache>
                <c:formatCode>0</c:formatCode>
                <c:ptCount val="17"/>
                <c:pt idx="0">
                  <c:v>127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615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</c:numCache>
            </c:numRef>
          </c:cat>
          <c:val>
            <c:numRef>
              <c:f>'NOx stap 1'!$I$11:$I$27</c:f>
              <c:numCache>
                <c:formatCode>0.00</c:formatCode>
                <c:ptCount val="17"/>
                <c:pt idx="0">
                  <c:v>0.98709677419354835</c:v>
                </c:pt>
                <c:pt idx="1">
                  <c:v>0.98709677419354835</c:v>
                </c:pt>
                <c:pt idx="2">
                  <c:v>0.98709677419354835</c:v>
                </c:pt>
                <c:pt idx="3">
                  <c:v>0.98709677419354835</c:v>
                </c:pt>
                <c:pt idx="4">
                  <c:v>0.98709677419354835</c:v>
                </c:pt>
                <c:pt idx="5">
                  <c:v>0.98709677419354835</c:v>
                </c:pt>
                <c:pt idx="6">
                  <c:v>0.98709677419354835</c:v>
                </c:pt>
                <c:pt idx="7">
                  <c:v>0.98709677419354835</c:v>
                </c:pt>
                <c:pt idx="8">
                  <c:v>0.98709677419354835</c:v>
                </c:pt>
                <c:pt idx="9">
                  <c:v>0.98709677419354835</c:v>
                </c:pt>
                <c:pt idx="10">
                  <c:v>0.98709677419354835</c:v>
                </c:pt>
                <c:pt idx="11">
                  <c:v>0.98709677419354835</c:v>
                </c:pt>
                <c:pt idx="12">
                  <c:v>0.98709677419354835</c:v>
                </c:pt>
                <c:pt idx="13">
                  <c:v>0.98709677419354835</c:v>
                </c:pt>
                <c:pt idx="14">
                  <c:v>0.98709677419354835</c:v>
                </c:pt>
                <c:pt idx="15">
                  <c:v>0.98709677419354835</c:v>
                </c:pt>
                <c:pt idx="16">
                  <c:v>0.98709677419354835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6D-4127-899B-E556D8B5D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838336"/>
        <c:axId val="365840256"/>
      </c:lineChart>
      <c:catAx>
        <c:axId val="36583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5840256"/>
        <c:crosses val="autoZero"/>
        <c:auto val="1"/>
        <c:lblAlgn val="ctr"/>
        <c:lblOffset val="100"/>
        <c:noMultiLvlLbl val="0"/>
      </c:catAx>
      <c:valAx>
        <c:axId val="365840256"/>
        <c:scaling>
          <c:orientation val="minMax"/>
          <c:max val="1.3"/>
          <c:min val="0.8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5838336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8</xdr:row>
      <xdr:rowOff>357181</xdr:rowOff>
    </xdr:from>
    <xdr:to>
      <xdr:col>21</xdr:col>
      <xdr:colOff>34594</xdr:colOff>
      <xdr:row>28</xdr:row>
      <xdr:rowOff>66650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A48EC9-6E48-484A-B451-6B9B8648B2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523870</xdr:colOff>
      <xdr:row>8</xdr:row>
      <xdr:rowOff>357185</xdr:rowOff>
    </xdr:from>
    <xdr:to>
      <xdr:col>21</xdr:col>
      <xdr:colOff>34589</xdr:colOff>
      <xdr:row>28</xdr:row>
      <xdr:rowOff>66654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559593</xdr:colOff>
      <xdr:row>8</xdr:row>
      <xdr:rowOff>345280</xdr:rowOff>
    </xdr:from>
    <xdr:to>
      <xdr:col>21</xdr:col>
      <xdr:colOff>70312</xdr:colOff>
      <xdr:row>28</xdr:row>
      <xdr:rowOff>54749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547689</xdr:colOff>
      <xdr:row>8</xdr:row>
      <xdr:rowOff>357186</xdr:rowOff>
    </xdr:from>
    <xdr:to>
      <xdr:col>21</xdr:col>
      <xdr:colOff>58408</xdr:colOff>
      <xdr:row>28</xdr:row>
      <xdr:rowOff>66655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476253</xdr:colOff>
      <xdr:row>8</xdr:row>
      <xdr:rowOff>321467</xdr:rowOff>
    </xdr:from>
    <xdr:to>
      <xdr:col>20</xdr:col>
      <xdr:colOff>594191</xdr:colOff>
      <xdr:row>28</xdr:row>
      <xdr:rowOff>30936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8363BA-2023-4BF4-B608-B35A7C847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511971</xdr:colOff>
      <xdr:row>8</xdr:row>
      <xdr:rowOff>333373</xdr:rowOff>
    </xdr:from>
    <xdr:to>
      <xdr:col>21</xdr:col>
      <xdr:colOff>22690</xdr:colOff>
      <xdr:row>28</xdr:row>
      <xdr:rowOff>42842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583402</xdr:colOff>
      <xdr:row>8</xdr:row>
      <xdr:rowOff>381001</xdr:rowOff>
    </xdr:from>
    <xdr:to>
      <xdr:col>21</xdr:col>
      <xdr:colOff>94121</xdr:colOff>
      <xdr:row>28</xdr:row>
      <xdr:rowOff>90470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547686</xdr:colOff>
      <xdr:row>8</xdr:row>
      <xdr:rowOff>380997</xdr:rowOff>
    </xdr:from>
    <xdr:to>
      <xdr:col>21</xdr:col>
      <xdr:colOff>58405</xdr:colOff>
      <xdr:row>28</xdr:row>
      <xdr:rowOff>90466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583404</xdr:colOff>
      <xdr:row>8</xdr:row>
      <xdr:rowOff>357187</xdr:rowOff>
    </xdr:from>
    <xdr:to>
      <xdr:col>21</xdr:col>
      <xdr:colOff>94123</xdr:colOff>
      <xdr:row>28</xdr:row>
      <xdr:rowOff>66656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488153</xdr:colOff>
      <xdr:row>8</xdr:row>
      <xdr:rowOff>369087</xdr:rowOff>
    </xdr:from>
    <xdr:to>
      <xdr:col>20</xdr:col>
      <xdr:colOff>606091</xdr:colOff>
      <xdr:row>28</xdr:row>
      <xdr:rowOff>78556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555933-2A48-41F1-AD30-D30DBFAB90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571496</xdr:colOff>
      <xdr:row>8</xdr:row>
      <xdr:rowOff>345281</xdr:rowOff>
    </xdr:from>
    <xdr:to>
      <xdr:col>21</xdr:col>
      <xdr:colOff>82215</xdr:colOff>
      <xdr:row>28</xdr:row>
      <xdr:rowOff>54750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E8CA11-A2E2-41BC-8878-777378020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559590</xdr:colOff>
      <xdr:row>8</xdr:row>
      <xdr:rowOff>345277</xdr:rowOff>
    </xdr:from>
    <xdr:to>
      <xdr:col>21</xdr:col>
      <xdr:colOff>70309</xdr:colOff>
      <xdr:row>28</xdr:row>
      <xdr:rowOff>54746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583403</xdr:colOff>
      <xdr:row>8</xdr:row>
      <xdr:rowOff>369088</xdr:rowOff>
    </xdr:from>
    <xdr:to>
      <xdr:col>21</xdr:col>
      <xdr:colOff>94122</xdr:colOff>
      <xdr:row>28</xdr:row>
      <xdr:rowOff>78557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11905</xdr:colOff>
      <xdr:row>8</xdr:row>
      <xdr:rowOff>369093</xdr:rowOff>
    </xdr:from>
    <xdr:to>
      <xdr:col>21</xdr:col>
      <xdr:colOff>129842</xdr:colOff>
      <xdr:row>28</xdr:row>
      <xdr:rowOff>78562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</xdr:colOff>
      <xdr:row>8</xdr:row>
      <xdr:rowOff>333374</xdr:rowOff>
    </xdr:from>
    <xdr:to>
      <xdr:col>21</xdr:col>
      <xdr:colOff>189374</xdr:colOff>
      <xdr:row>28</xdr:row>
      <xdr:rowOff>42843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0487F1-FBFF-4509-AE68-FF6DF84548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547687</xdr:colOff>
      <xdr:row>8</xdr:row>
      <xdr:rowOff>357183</xdr:rowOff>
    </xdr:from>
    <xdr:to>
      <xdr:col>21</xdr:col>
      <xdr:colOff>58406</xdr:colOff>
      <xdr:row>28</xdr:row>
      <xdr:rowOff>66652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571496</xdr:colOff>
      <xdr:row>8</xdr:row>
      <xdr:rowOff>357185</xdr:rowOff>
    </xdr:from>
    <xdr:to>
      <xdr:col>21</xdr:col>
      <xdr:colOff>82215</xdr:colOff>
      <xdr:row>28</xdr:row>
      <xdr:rowOff>66654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547686</xdr:colOff>
      <xdr:row>8</xdr:row>
      <xdr:rowOff>321464</xdr:rowOff>
    </xdr:from>
    <xdr:to>
      <xdr:col>21</xdr:col>
      <xdr:colOff>58405</xdr:colOff>
      <xdr:row>28</xdr:row>
      <xdr:rowOff>30933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559593</xdr:colOff>
      <xdr:row>8</xdr:row>
      <xdr:rowOff>309562</xdr:rowOff>
    </xdr:from>
    <xdr:to>
      <xdr:col>21</xdr:col>
      <xdr:colOff>70311</xdr:colOff>
      <xdr:row>28</xdr:row>
      <xdr:rowOff>19031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547686</xdr:colOff>
      <xdr:row>8</xdr:row>
      <xdr:rowOff>345279</xdr:rowOff>
    </xdr:from>
    <xdr:to>
      <xdr:col>21</xdr:col>
      <xdr:colOff>58404</xdr:colOff>
      <xdr:row>28</xdr:row>
      <xdr:rowOff>54748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595310</xdr:colOff>
      <xdr:row>8</xdr:row>
      <xdr:rowOff>369089</xdr:rowOff>
    </xdr:from>
    <xdr:to>
      <xdr:col>21</xdr:col>
      <xdr:colOff>106028</xdr:colOff>
      <xdr:row>28</xdr:row>
      <xdr:rowOff>78558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511967</xdr:colOff>
      <xdr:row>8</xdr:row>
      <xdr:rowOff>321463</xdr:rowOff>
    </xdr:from>
    <xdr:to>
      <xdr:col>21</xdr:col>
      <xdr:colOff>22685</xdr:colOff>
      <xdr:row>28</xdr:row>
      <xdr:rowOff>30932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571498</xdr:colOff>
      <xdr:row>8</xdr:row>
      <xdr:rowOff>357186</xdr:rowOff>
    </xdr:from>
    <xdr:to>
      <xdr:col>21</xdr:col>
      <xdr:colOff>82216</xdr:colOff>
      <xdr:row>28</xdr:row>
      <xdr:rowOff>66655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500065</xdr:colOff>
      <xdr:row>8</xdr:row>
      <xdr:rowOff>309558</xdr:rowOff>
    </xdr:from>
    <xdr:to>
      <xdr:col>21</xdr:col>
      <xdr:colOff>10784</xdr:colOff>
      <xdr:row>28</xdr:row>
      <xdr:rowOff>19027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39B0E-12E2-4A7F-BA88-CAF2558660F9}">
  <sheetPr codeName="Sheet13"/>
  <dimension ref="A1:I27"/>
  <sheetViews>
    <sheetView tabSelected="1" zoomScale="80" zoomScaleNormal="80" workbookViewId="0"/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38</v>
      </c>
      <c r="E1" s="3"/>
      <c r="F1" s="4"/>
    </row>
    <row r="2" spans="1:9" ht="18" x14ac:dyDescent="0.25">
      <c r="C2" s="5" t="s">
        <v>3</v>
      </c>
      <c r="D2" s="40">
        <v>29.8</v>
      </c>
      <c r="E2" s="1" t="s">
        <v>4</v>
      </c>
    </row>
    <row r="3" spans="1:9" ht="18" x14ac:dyDescent="0.25">
      <c r="C3" s="5" t="s">
        <v>17</v>
      </c>
      <c r="D3" s="6">
        <v>28.12</v>
      </c>
      <c r="E3" s="1" t="s">
        <v>4</v>
      </c>
      <c r="F3" s="7"/>
    </row>
    <row r="4" spans="1:9" ht="18" x14ac:dyDescent="0.25">
      <c r="C4" s="5" t="s">
        <v>18</v>
      </c>
      <c r="D4" s="6">
        <v>2.14</v>
      </c>
      <c r="E4" s="1" t="s">
        <v>4</v>
      </c>
      <c r="F4" s="7"/>
    </row>
    <row r="5" spans="1:9" x14ac:dyDescent="0.25">
      <c r="C5" s="5" t="s">
        <v>19</v>
      </c>
      <c r="D5" s="19">
        <f>(D4/D3)*100</f>
        <v>7.6102418207681364</v>
      </c>
      <c r="E5" s="1" t="s">
        <v>2</v>
      </c>
      <c r="F5" s="7"/>
    </row>
    <row r="6" spans="1:9" x14ac:dyDescent="0.25">
      <c r="C6" s="5" t="s">
        <v>6</v>
      </c>
      <c r="D6" s="9">
        <f>COUNTA(E11:E33)</f>
        <v>16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22</v>
      </c>
      <c r="I10" s="12" t="s">
        <v>23</v>
      </c>
    </row>
    <row r="11" spans="1:9" x14ac:dyDescent="0.25">
      <c r="C11" s="31">
        <v>127</v>
      </c>
      <c r="D11" s="13">
        <v>27.4</v>
      </c>
      <c r="E11" s="33">
        <v>-0.34</v>
      </c>
      <c r="F11" s="14">
        <f t="shared" ref="F11:F27" si="0">((D11-D$2)/D$2)*100</f>
        <v>-8.0536912751677914</v>
      </c>
      <c r="H11" s="15">
        <f t="shared" ref="H11:H27" si="1">(100+F11)/100</f>
        <v>0.91946308724832204</v>
      </c>
      <c r="I11" s="1">
        <f t="shared" ref="I11:I27" si="2">1+($D$3-$D$2)/$D$2</f>
        <v>0.94362416107382552</v>
      </c>
    </row>
    <row r="12" spans="1:9" x14ac:dyDescent="0.25">
      <c r="C12" s="31">
        <v>193</v>
      </c>
      <c r="D12" s="13">
        <v>28.4</v>
      </c>
      <c r="E12" s="33">
        <v>0.13</v>
      </c>
      <c r="F12" s="14">
        <f t="shared" si="0"/>
        <v>-4.697986577181215</v>
      </c>
      <c r="H12" s="15">
        <f t="shared" si="1"/>
        <v>0.95302013422818788</v>
      </c>
      <c r="I12" s="1">
        <f t="shared" si="2"/>
        <v>0.94362416107382552</v>
      </c>
    </row>
    <row r="13" spans="1:9" x14ac:dyDescent="0.25">
      <c r="C13" s="31">
        <v>223</v>
      </c>
      <c r="D13" s="13">
        <v>26.3</v>
      </c>
      <c r="E13" s="33">
        <v>-0.85</v>
      </c>
      <c r="F13" s="14">
        <f t="shared" si="0"/>
        <v>-11.74496644295302</v>
      </c>
      <c r="H13" s="15">
        <f t="shared" si="1"/>
        <v>0.8825503355704698</v>
      </c>
      <c r="I13" s="1">
        <f t="shared" si="2"/>
        <v>0.94362416107382552</v>
      </c>
    </row>
    <row r="14" spans="1:9" x14ac:dyDescent="0.25">
      <c r="C14" s="31">
        <v>225</v>
      </c>
      <c r="D14" s="13">
        <v>28.6</v>
      </c>
      <c r="E14" s="33">
        <v>0.22</v>
      </c>
      <c r="F14" s="14">
        <f t="shared" si="0"/>
        <v>-4.0268456375838904</v>
      </c>
      <c r="H14" s="15">
        <f t="shared" si="1"/>
        <v>0.95973154362416113</v>
      </c>
      <c r="I14" s="1">
        <f t="shared" si="2"/>
        <v>0.94362416107382552</v>
      </c>
    </row>
    <row r="15" spans="1:9" x14ac:dyDescent="0.25">
      <c r="C15" s="31">
        <v>295</v>
      </c>
      <c r="D15" s="13">
        <v>32</v>
      </c>
      <c r="E15" s="33">
        <v>1.81</v>
      </c>
      <c r="F15" s="14">
        <f t="shared" si="0"/>
        <v>7.3825503355704676</v>
      </c>
      <c r="H15" s="15">
        <f t="shared" si="1"/>
        <v>1.0738255033557047</v>
      </c>
      <c r="I15" s="1">
        <f t="shared" si="2"/>
        <v>0.94362416107382552</v>
      </c>
    </row>
    <row r="16" spans="1:9" x14ac:dyDescent="0.25">
      <c r="C16" s="31">
        <v>339</v>
      </c>
      <c r="D16" s="13">
        <v>30.4</v>
      </c>
      <c r="E16" s="33">
        <v>1.06</v>
      </c>
      <c r="F16" s="14">
        <f t="shared" si="0"/>
        <v>2.0134228187919394</v>
      </c>
      <c r="H16" s="15">
        <f t="shared" si="1"/>
        <v>1.0201342281879193</v>
      </c>
      <c r="I16" s="1">
        <f t="shared" si="2"/>
        <v>0.94362416107382552</v>
      </c>
    </row>
    <row r="17" spans="3:9" x14ac:dyDescent="0.25">
      <c r="C17" s="31">
        <v>446</v>
      </c>
      <c r="D17" s="13"/>
      <c r="F17" s="14"/>
      <c r="H17" s="15"/>
      <c r="I17" s="1">
        <f t="shared" si="2"/>
        <v>0.94362416107382552</v>
      </c>
    </row>
    <row r="18" spans="3:9" x14ac:dyDescent="0.25">
      <c r="C18" s="31">
        <v>509</v>
      </c>
      <c r="D18" s="13">
        <v>28.9</v>
      </c>
      <c r="E18" s="33">
        <v>0.36</v>
      </c>
      <c r="F18" s="14">
        <f t="shared" si="0"/>
        <v>-3.0201342281879264</v>
      </c>
      <c r="H18" s="15">
        <f t="shared" si="1"/>
        <v>0.96979865771812068</v>
      </c>
      <c r="I18" s="1">
        <f t="shared" si="2"/>
        <v>0.94362416107382552</v>
      </c>
    </row>
    <row r="19" spans="3:9" x14ac:dyDescent="0.25">
      <c r="C19" s="31">
        <v>512</v>
      </c>
      <c r="D19" s="13">
        <v>29.4</v>
      </c>
      <c r="E19" s="33">
        <v>0.6</v>
      </c>
      <c r="F19" s="14">
        <f t="shared" si="0"/>
        <v>-1.342281879194638</v>
      </c>
      <c r="H19" s="15">
        <f t="shared" si="1"/>
        <v>0.9865771812080536</v>
      </c>
      <c r="I19" s="1">
        <f t="shared" si="2"/>
        <v>0.94362416107382552</v>
      </c>
    </row>
    <row r="20" spans="3:9" x14ac:dyDescent="0.25">
      <c r="C20" s="31">
        <v>551</v>
      </c>
      <c r="D20" s="13">
        <v>30.7</v>
      </c>
      <c r="E20" s="33">
        <v>1.2</v>
      </c>
      <c r="F20" s="14">
        <f t="shared" si="0"/>
        <v>3.0201342281879149</v>
      </c>
      <c r="H20" s="15">
        <f t="shared" si="1"/>
        <v>1.0302013422818792</v>
      </c>
      <c r="I20" s="1">
        <f t="shared" si="2"/>
        <v>0.94362416107382552</v>
      </c>
    </row>
    <row r="21" spans="3:9" x14ac:dyDescent="0.25">
      <c r="C21" s="31">
        <v>579</v>
      </c>
      <c r="D21" s="13">
        <v>25</v>
      </c>
      <c r="E21" s="33">
        <v>-1.46</v>
      </c>
      <c r="F21" s="14">
        <f t="shared" si="0"/>
        <v>-16.107382550335572</v>
      </c>
      <c r="H21" s="15">
        <f t="shared" si="1"/>
        <v>0.83892617449664431</v>
      </c>
      <c r="I21" s="1">
        <f t="shared" si="2"/>
        <v>0.94362416107382552</v>
      </c>
    </row>
    <row r="22" spans="3:9" x14ac:dyDescent="0.25">
      <c r="C22" s="31">
        <v>591</v>
      </c>
      <c r="D22" s="13">
        <v>26.3</v>
      </c>
      <c r="E22" s="33">
        <v>-0.85</v>
      </c>
      <c r="F22" s="14">
        <f t="shared" si="0"/>
        <v>-11.74496644295302</v>
      </c>
      <c r="H22" s="15">
        <f t="shared" si="1"/>
        <v>0.8825503355704698</v>
      </c>
      <c r="I22" s="1">
        <f t="shared" si="2"/>
        <v>0.94362416107382552</v>
      </c>
    </row>
    <row r="23" spans="3:9" x14ac:dyDescent="0.25">
      <c r="C23" s="31">
        <v>615</v>
      </c>
      <c r="D23" s="13">
        <v>23.8</v>
      </c>
      <c r="E23" s="33">
        <v>-2.02</v>
      </c>
      <c r="F23" s="14">
        <f t="shared" si="0"/>
        <v>-20.134228187919462</v>
      </c>
      <c r="H23" s="15">
        <f t="shared" si="1"/>
        <v>0.79865771812080544</v>
      </c>
      <c r="I23" s="1">
        <f t="shared" si="2"/>
        <v>0.94362416107382552</v>
      </c>
    </row>
    <row r="24" spans="3:9" x14ac:dyDescent="0.25">
      <c r="C24" s="31">
        <v>644</v>
      </c>
      <c r="D24" s="13">
        <v>29</v>
      </c>
      <c r="E24" s="33">
        <v>0.41</v>
      </c>
      <c r="F24" s="14">
        <f t="shared" si="0"/>
        <v>-2.6845637583892641</v>
      </c>
      <c r="H24" s="15">
        <f t="shared" si="1"/>
        <v>0.97315436241610742</v>
      </c>
      <c r="I24" s="1">
        <f t="shared" si="2"/>
        <v>0.94362416107382552</v>
      </c>
    </row>
    <row r="25" spans="3:9" x14ac:dyDescent="0.25">
      <c r="C25" s="31">
        <v>689</v>
      </c>
      <c r="D25" s="13">
        <v>28.1</v>
      </c>
      <c r="E25" s="33">
        <v>-0.01</v>
      </c>
      <c r="F25" s="14">
        <f t="shared" si="0"/>
        <v>-5.7046979865771785</v>
      </c>
      <c r="H25" s="15">
        <f t="shared" si="1"/>
        <v>0.94295302013422821</v>
      </c>
      <c r="I25" s="1">
        <f t="shared" si="2"/>
        <v>0.94362416107382552</v>
      </c>
    </row>
    <row r="26" spans="3:9" x14ac:dyDescent="0.25">
      <c r="C26" s="31">
        <v>717</v>
      </c>
      <c r="D26" s="36">
        <v>28</v>
      </c>
      <c r="E26" s="33">
        <v>-0.06</v>
      </c>
      <c r="F26" s="14">
        <f t="shared" si="0"/>
        <v>-6.0402684563758413</v>
      </c>
      <c r="H26" s="15">
        <f t="shared" si="1"/>
        <v>0.93959731543624159</v>
      </c>
      <c r="I26" s="1">
        <f t="shared" si="2"/>
        <v>0.94362416107382552</v>
      </c>
    </row>
    <row r="27" spans="3:9" x14ac:dyDescent="0.25">
      <c r="C27" s="14">
        <v>744</v>
      </c>
      <c r="D27" s="37">
        <v>27.2</v>
      </c>
      <c r="E27" s="33">
        <v>-0.43</v>
      </c>
      <c r="F27" s="14">
        <f t="shared" si="0"/>
        <v>-8.7248322147651045</v>
      </c>
      <c r="H27" s="15">
        <f t="shared" si="1"/>
        <v>0.91275167785234901</v>
      </c>
      <c r="I27" s="1">
        <f t="shared" si="2"/>
        <v>0.94362416107382552</v>
      </c>
    </row>
  </sheetData>
  <sheetProtection algorithmName="SHA-512" hashValue="G85qemytZdr1i+Cu186t4IPXQO6LBSIKPTDN91WhbeUVmF7QIyVv1m+MUdQZUrwzoBRoDdngJXRaFjpPm5BxkA==" saltValue="09P3X6q4xrvsTfQpOJn/8A==" spinCount="100000" sheet="1" objects="1" scenarios="1" selectLockedCells="1" selectUnlockedCells="1"/>
  <conditionalFormatting sqref="E11:E16 E18:E27">
    <cfRule type="cellIs" dxfId="71" priority="1" stopIfTrue="1" operator="between">
      <formula>-2</formula>
      <formula>2</formula>
    </cfRule>
    <cfRule type="cellIs" dxfId="70" priority="2" stopIfTrue="1" operator="between">
      <formula>-3</formula>
      <formula>3</formula>
    </cfRule>
    <cfRule type="cellIs" dxfId="69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K64"/>
  <sheetViews>
    <sheetView zoomScale="80" zoomScaleNormal="80" workbookViewId="0"/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2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27</v>
      </c>
      <c r="E1" s="3"/>
      <c r="F1" s="4"/>
    </row>
    <row r="2" spans="1:9" ht="18" x14ac:dyDescent="0.25">
      <c r="C2" s="5" t="s">
        <v>3</v>
      </c>
      <c r="D2" s="41">
        <v>228</v>
      </c>
      <c r="E2" s="1" t="s">
        <v>4</v>
      </c>
    </row>
    <row r="3" spans="1:9" ht="18" x14ac:dyDescent="0.25">
      <c r="C3" s="5" t="s">
        <v>17</v>
      </c>
      <c r="D3" s="40">
        <v>224.4</v>
      </c>
      <c r="E3" s="1" t="s">
        <v>4</v>
      </c>
      <c r="F3" s="7"/>
    </row>
    <row r="4" spans="1:9" ht="18" x14ac:dyDescent="0.25">
      <c r="C4" s="5" t="s">
        <v>18</v>
      </c>
      <c r="D4" s="6">
        <v>7.3</v>
      </c>
      <c r="E4" s="1" t="s">
        <v>4</v>
      </c>
      <c r="F4" s="7"/>
    </row>
    <row r="5" spans="1:9" x14ac:dyDescent="0.25">
      <c r="C5" s="5" t="s">
        <v>19</v>
      </c>
      <c r="D5" s="19">
        <f>(D4/D3)*100</f>
        <v>3.2531194295900177</v>
      </c>
      <c r="E5" s="1" t="s">
        <v>2</v>
      </c>
      <c r="F5" s="7"/>
    </row>
    <row r="6" spans="1:9" x14ac:dyDescent="0.25">
      <c r="C6" s="5" t="s">
        <v>6</v>
      </c>
      <c r="D6" s="9">
        <f>COUNTA(E11:E33)</f>
        <v>16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22</v>
      </c>
      <c r="I10" s="12" t="s">
        <v>23</v>
      </c>
    </row>
    <row r="11" spans="1:9" x14ac:dyDescent="0.25">
      <c r="B11" s="20"/>
      <c r="C11" s="31">
        <v>127</v>
      </c>
      <c r="D11" s="21">
        <v>220.5</v>
      </c>
      <c r="E11" s="33">
        <v>-0.54</v>
      </c>
      <c r="F11" s="14">
        <f t="shared" ref="F11:F27" si="0">((D11-D$2)/D$2)*100</f>
        <v>-3.2894736842105261</v>
      </c>
      <c r="H11" s="15">
        <f t="shared" ref="H11:H27" si="1">(100+F11)/100</f>
        <v>0.9671052631578948</v>
      </c>
      <c r="I11" s="1">
        <f t="shared" ref="I11:I27" si="2">1+($D$3-$D$2)/$D$2</f>
        <v>0.98421052631578954</v>
      </c>
    </row>
    <row r="12" spans="1:9" x14ac:dyDescent="0.25">
      <c r="B12" s="20"/>
      <c r="C12" s="31">
        <v>193</v>
      </c>
      <c r="D12" s="21">
        <v>215.3</v>
      </c>
      <c r="E12" s="33">
        <v>-1.25</v>
      </c>
      <c r="F12" s="14">
        <f t="shared" si="0"/>
        <v>-5.5701754385964861</v>
      </c>
      <c r="H12" s="15">
        <f t="shared" si="1"/>
        <v>0.94429824561403508</v>
      </c>
      <c r="I12" s="1">
        <f t="shared" si="2"/>
        <v>0.98421052631578954</v>
      </c>
    </row>
    <row r="13" spans="1:9" x14ac:dyDescent="0.25">
      <c r="B13" s="20"/>
      <c r="C13" s="31">
        <v>223</v>
      </c>
      <c r="D13" s="21">
        <v>236</v>
      </c>
      <c r="E13" s="33">
        <v>1.59</v>
      </c>
      <c r="F13" s="14">
        <f t="shared" si="0"/>
        <v>3.5087719298245612</v>
      </c>
      <c r="H13" s="15">
        <f t="shared" si="1"/>
        <v>1.0350877192982457</v>
      </c>
      <c r="I13" s="1">
        <f t="shared" si="2"/>
        <v>0.98421052631578954</v>
      </c>
    </row>
    <row r="14" spans="1:9" x14ac:dyDescent="0.25">
      <c r="B14" s="20"/>
      <c r="C14" s="31">
        <v>225</v>
      </c>
      <c r="D14" s="21">
        <v>206.6</v>
      </c>
      <c r="E14" s="33">
        <v>-2.44</v>
      </c>
      <c r="F14" s="14">
        <f t="shared" si="0"/>
        <v>-9.3859649122807038</v>
      </c>
      <c r="H14" s="15">
        <f t="shared" si="1"/>
        <v>0.90614035087719302</v>
      </c>
      <c r="I14" s="1">
        <f t="shared" si="2"/>
        <v>0.98421052631578954</v>
      </c>
    </row>
    <row r="15" spans="1:9" x14ac:dyDescent="0.25">
      <c r="B15" s="20"/>
      <c r="C15" s="31">
        <v>295</v>
      </c>
      <c r="D15" s="21">
        <v>229</v>
      </c>
      <c r="E15" s="33">
        <v>0.63</v>
      </c>
      <c r="F15" s="14">
        <f t="shared" si="0"/>
        <v>0.43859649122807015</v>
      </c>
      <c r="H15" s="15">
        <f t="shared" si="1"/>
        <v>1.0043859649122806</v>
      </c>
      <c r="I15" s="1">
        <f t="shared" si="2"/>
        <v>0.98421052631578954</v>
      </c>
    </row>
    <row r="16" spans="1:9" x14ac:dyDescent="0.25">
      <c r="B16" s="20"/>
      <c r="C16" s="31">
        <v>339</v>
      </c>
      <c r="D16" s="21">
        <v>223</v>
      </c>
      <c r="E16" s="33">
        <v>-0.19</v>
      </c>
      <c r="F16" s="14">
        <f t="shared" si="0"/>
        <v>-2.1929824561403506</v>
      </c>
      <c r="H16" s="15">
        <f t="shared" si="1"/>
        <v>0.97807017543859642</v>
      </c>
      <c r="I16" s="1">
        <f t="shared" si="2"/>
        <v>0.98421052631578954</v>
      </c>
    </row>
    <row r="17" spans="2:11" x14ac:dyDescent="0.25">
      <c r="B17" s="20"/>
      <c r="C17" s="31">
        <v>446</v>
      </c>
      <c r="D17" s="21"/>
      <c r="E17" s="14"/>
      <c r="F17" s="14"/>
      <c r="H17" s="15"/>
      <c r="I17" s="1">
        <f t="shared" si="2"/>
        <v>0.98421052631578954</v>
      </c>
    </row>
    <row r="18" spans="2:11" x14ac:dyDescent="0.25">
      <c r="B18" s="20"/>
      <c r="C18" s="31">
        <v>509</v>
      </c>
      <c r="D18" s="21">
        <v>223</v>
      </c>
      <c r="E18" s="33">
        <v>-0.19</v>
      </c>
      <c r="F18" s="14">
        <f t="shared" si="0"/>
        <v>-2.1929824561403506</v>
      </c>
      <c r="H18" s="15">
        <f t="shared" si="1"/>
        <v>0.97807017543859642</v>
      </c>
      <c r="I18" s="1">
        <f t="shared" si="2"/>
        <v>0.98421052631578954</v>
      </c>
    </row>
    <row r="19" spans="2:11" x14ac:dyDescent="0.25">
      <c r="B19" s="22"/>
      <c r="C19" s="31">
        <v>512</v>
      </c>
      <c r="D19" s="21">
        <v>228.9</v>
      </c>
      <c r="E19" s="33">
        <v>0.62</v>
      </c>
      <c r="F19" s="14">
        <f t="shared" si="0"/>
        <v>0.39473684210526566</v>
      </c>
      <c r="H19" s="15">
        <f t="shared" si="1"/>
        <v>1.0039473684210527</v>
      </c>
      <c r="I19" s="1">
        <f t="shared" si="2"/>
        <v>0.98421052631578954</v>
      </c>
    </row>
    <row r="20" spans="2:11" x14ac:dyDescent="0.25">
      <c r="B20" s="20"/>
      <c r="C20" s="31">
        <v>551</v>
      </c>
      <c r="D20" s="34">
        <v>229</v>
      </c>
      <c r="E20" s="33">
        <v>0.63</v>
      </c>
      <c r="F20" s="14">
        <f t="shared" si="0"/>
        <v>0.43859649122807015</v>
      </c>
      <c r="H20" s="15">
        <f t="shared" si="1"/>
        <v>1.0043859649122806</v>
      </c>
      <c r="I20" s="1">
        <f t="shared" si="2"/>
        <v>0.98421052631578954</v>
      </c>
    </row>
    <row r="21" spans="2:11" x14ac:dyDescent="0.25">
      <c r="B21" s="20"/>
      <c r="C21" s="31">
        <v>579</v>
      </c>
      <c r="D21" s="21">
        <v>229.7</v>
      </c>
      <c r="E21" s="33">
        <v>0.73</v>
      </c>
      <c r="F21" s="14">
        <f t="shared" si="0"/>
        <v>0.74561403508771429</v>
      </c>
      <c r="H21" s="15">
        <f t="shared" si="1"/>
        <v>1.007456140350877</v>
      </c>
      <c r="I21" s="1">
        <f t="shared" si="2"/>
        <v>0.98421052631578954</v>
      </c>
    </row>
    <row r="22" spans="2:11" x14ac:dyDescent="0.25">
      <c r="B22" s="20"/>
      <c r="C22" s="31">
        <v>591</v>
      </c>
      <c r="D22" s="21">
        <v>221</v>
      </c>
      <c r="E22" s="33">
        <v>-0.47</v>
      </c>
      <c r="F22" s="14">
        <f t="shared" si="0"/>
        <v>-3.070175438596491</v>
      </c>
      <c r="H22" s="15">
        <f t="shared" si="1"/>
        <v>0.9692982456140351</v>
      </c>
      <c r="I22" s="1">
        <f t="shared" si="2"/>
        <v>0.98421052631578954</v>
      </c>
    </row>
    <row r="23" spans="2:11" x14ac:dyDescent="0.25">
      <c r="B23" s="20"/>
      <c r="C23" s="31">
        <v>615</v>
      </c>
      <c r="D23" s="21">
        <v>222</v>
      </c>
      <c r="E23" s="33">
        <v>-0.33</v>
      </c>
      <c r="F23" s="14">
        <f t="shared" si="0"/>
        <v>-2.6315789473684208</v>
      </c>
      <c r="H23" s="15">
        <f t="shared" si="1"/>
        <v>0.97368421052631571</v>
      </c>
      <c r="I23" s="1">
        <f t="shared" si="2"/>
        <v>0.98421052631578954</v>
      </c>
    </row>
    <row r="24" spans="2:11" x14ac:dyDescent="0.25">
      <c r="B24" s="20"/>
      <c r="C24" s="31">
        <v>644</v>
      </c>
      <c r="D24" s="21">
        <v>238</v>
      </c>
      <c r="E24" s="33">
        <v>1.86</v>
      </c>
      <c r="F24" s="14">
        <f t="shared" si="0"/>
        <v>4.3859649122807012</v>
      </c>
      <c r="H24" s="15">
        <f t="shared" si="1"/>
        <v>1.0438596491228069</v>
      </c>
      <c r="I24" s="1">
        <f t="shared" si="2"/>
        <v>0.98421052631578954</v>
      </c>
    </row>
    <row r="25" spans="2:11" x14ac:dyDescent="0.25">
      <c r="B25" s="20"/>
      <c r="C25" s="31">
        <v>689</v>
      </c>
      <c r="D25" s="21">
        <v>219</v>
      </c>
      <c r="E25" s="33">
        <v>-0.74</v>
      </c>
      <c r="F25" s="14">
        <f t="shared" si="0"/>
        <v>-3.9473684210526314</v>
      </c>
      <c r="H25" s="15">
        <f t="shared" si="1"/>
        <v>0.96052631578947367</v>
      </c>
      <c r="I25" s="1">
        <f t="shared" si="2"/>
        <v>0.98421052631578954</v>
      </c>
    </row>
    <row r="26" spans="2:11" x14ac:dyDescent="0.25">
      <c r="C26" s="31">
        <v>717</v>
      </c>
      <c r="D26" s="37">
        <v>220</v>
      </c>
      <c r="E26" s="33">
        <v>-0.6</v>
      </c>
      <c r="F26" s="14">
        <f t="shared" si="0"/>
        <v>-3.5087719298245612</v>
      </c>
      <c r="H26" s="15">
        <f t="shared" si="1"/>
        <v>0.96491228070175439</v>
      </c>
      <c r="I26" s="1">
        <f t="shared" si="2"/>
        <v>0.98421052631578954</v>
      </c>
    </row>
    <row r="27" spans="2:11" x14ac:dyDescent="0.25">
      <c r="C27" s="14">
        <v>744</v>
      </c>
      <c r="D27" s="37">
        <v>226</v>
      </c>
      <c r="E27" s="33">
        <v>0.22</v>
      </c>
      <c r="F27" s="14">
        <f t="shared" si="0"/>
        <v>-0.8771929824561403</v>
      </c>
      <c r="H27" s="15">
        <f t="shared" si="1"/>
        <v>0.99122807017543868</v>
      </c>
      <c r="I27" s="1">
        <f t="shared" si="2"/>
        <v>0.98421052631578954</v>
      </c>
    </row>
    <row r="28" spans="2:11" x14ac:dyDescent="0.25">
      <c r="G28" s="24"/>
    </row>
    <row r="29" spans="2:11" x14ac:dyDescent="0.25">
      <c r="G29" s="24"/>
      <c r="K29" s="23"/>
    </row>
    <row r="30" spans="2:11" x14ac:dyDescent="0.25">
      <c r="E30" s="23"/>
      <c r="F30" s="25"/>
      <c r="G30" s="24"/>
      <c r="K30" s="23"/>
    </row>
    <row r="31" spans="2:11" x14ac:dyDescent="0.25">
      <c r="E31" s="23"/>
      <c r="F31" s="25"/>
      <c r="G31" s="24"/>
      <c r="K31" s="23"/>
    </row>
    <row r="32" spans="2:11" x14ac:dyDescent="0.25">
      <c r="E32" s="23"/>
      <c r="F32" s="25"/>
      <c r="G32" s="24"/>
      <c r="K32" s="23"/>
    </row>
    <row r="33" spans="5:11" x14ac:dyDescent="0.25">
      <c r="E33" s="23"/>
      <c r="F33" s="26"/>
      <c r="G33" s="24"/>
      <c r="K33" s="23"/>
    </row>
    <row r="34" spans="5:11" x14ac:dyDescent="0.25">
      <c r="E34" s="23"/>
      <c r="F34" s="25"/>
      <c r="G34" s="24"/>
      <c r="K34" s="23"/>
    </row>
    <row r="35" spans="5:11" x14ac:dyDescent="0.25">
      <c r="E35" s="23"/>
      <c r="F35" s="25"/>
      <c r="G35" s="24"/>
      <c r="K35" s="23"/>
    </row>
    <row r="36" spans="5:11" x14ac:dyDescent="0.25">
      <c r="E36" s="23"/>
      <c r="F36" s="25"/>
      <c r="G36" s="24"/>
      <c r="K36" s="23"/>
    </row>
    <row r="37" spans="5:11" x14ac:dyDescent="0.25">
      <c r="E37" s="23"/>
      <c r="F37" s="25"/>
      <c r="G37" s="24"/>
      <c r="K37" s="23"/>
    </row>
    <row r="38" spans="5:11" x14ac:dyDescent="0.25">
      <c r="E38" s="23"/>
      <c r="F38" s="25"/>
      <c r="G38" s="24"/>
      <c r="K38" s="23"/>
    </row>
    <row r="39" spans="5:11" x14ac:dyDescent="0.25">
      <c r="E39" s="23"/>
      <c r="F39" s="27"/>
      <c r="G39" s="24"/>
      <c r="K39" s="23"/>
    </row>
    <row r="40" spans="5:11" x14ac:dyDescent="0.25">
      <c r="E40" s="23"/>
      <c r="F40" s="25"/>
      <c r="G40" s="24"/>
      <c r="K40" s="23"/>
    </row>
    <row r="41" spans="5:11" x14ac:dyDescent="0.25">
      <c r="E41" s="23"/>
      <c r="F41" s="25"/>
      <c r="G41" s="24"/>
      <c r="K41" s="20"/>
    </row>
    <row r="42" spans="5:11" x14ac:dyDescent="0.25">
      <c r="E42" s="20"/>
      <c r="F42" s="25"/>
      <c r="G42" s="24"/>
      <c r="K42" s="20"/>
    </row>
    <row r="43" spans="5:11" x14ac:dyDescent="0.25">
      <c r="E43" s="20"/>
      <c r="F43" s="25"/>
      <c r="G43" s="24"/>
      <c r="K43" s="23"/>
    </row>
    <row r="44" spans="5:11" x14ac:dyDescent="0.25">
      <c r="E44" s="23"/>
      <c r="F44" s="25"/>
      <c r="G44" s="24"/>
      <c r="K44" s="23"/>
    </row>
    <row r="45" spans="5:11" x14ac:dyDescent="0.25">
      <c r="E45" s="23"/>
      <c r="F45" s="25"/>
      <c r="G45" s="24"/>
      <c r="K45" s="23"/>
    </row>
    <row r="46" spans="5:11" x14ac:dyDescent="0.25">
      <c r="E46" s="23"/>
      <c r="F46" s="25"/>
      <c r="G46" s="24"/>
      <c r="K46" s="23"/>
    </row>
    <row r="47" spans="5:11" x14ac:dyDescent="0.25">
      <c r="E47" s="23"/>
      <c r="F47" s="25"/>
      <c r="G47" s="24"/>
      <c r="K47" s="23"/>
    </row>
    <row r="48" spans="5:11" x14ac:dyDescent="0.25">
      <c r="E48" s="23"/>
      <c r="F48" s="25"/>
      <c r="G48" s="24"/>
    </row>
    <row r="58" spans="6:11" x14ac:dyDescent="0.25">
      <c r="F58" s="28"/>
    </row>
    <row r="64" spans="6:11" x14ac:dyDescent="0.25">
      <c r="K64" s="29"/>
    </row>
  </sheetData>
  <sheetProtection algorithmName="SHA-512" hashValue="EUYZL7DIJteFv23bZqT0Lxe6IuyFL99+VjCys0x5Cx8wGYDtmEsCEXUgk43o4tMwSJmxk08eZY9qOUhaSwtPXQ==" saltValue="FEHJYWBQaYPy8mU1TZVdIQ==" spinCount="100000" sheet="1" objects="1" scenarios="1" selectLockedCells="1" selectUnlockedCells="1"/>
  <sortState xmlns:xlrd2="http://schemas.microsoft.com/office/spreadsheetml/2017/richdata2" ref="C11:F24">
    <sortCondition ref="C11:C24"/>
  </sortState>
  <conditionalFormatting sqref="E11:E16 E18:E27">
    <cfRule type="cellIs" dxfId="44" priority="1" stopIfTrue="1" operator="between">
      <formula>-2</formula>
      <formula>2</formula>
    </cfRule>
    <cfRule type="cellIs" dxfId="43" priority="2" stopIfTrue="1" operator="between">
      <formula>-3</formula>
      <formula>3</formula>
    </cfRule>
    <cfRule type="cellIs" dxfId="42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27"/>
  <sheetViews>
    <sheetView zoomScale="80" zoomScaleNormal="80" workbookViewId="0"/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2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41</v>
      </c>
      <c r="E1" s="3"/>
      <c r="F1" s="4"/>
    </row>
    <row r="2" spans="1:9" ht="18" x14ac:dyDescent="0.25">
      <c r="C2" s="5" t="s">
        <v>3</v>
      </c>
      <c r="D2" s="41">
        <v>310</v>
      </c>
      <c r="E2" s="1" t="s">
        <v>4</v>
      </c>
    </row>
    <row r="3" spans="1:9" ht="18" x14ac:dyDescent="0.25">
      <c r="C3" s="5" t="s">
        <v>17</v>
      </c>
      <c r="D3" s="40">
        <v>304.8</v>
      </c>
      <c r="E3" s="1" t="s">
        <v>4</v>
      </c>
      <c r="F3" s="7"/>
    </row>
    <row r="4" spans="1:9" ht="18" x14ac:dyDescent="0.25">
      <c r="C4" s="5" t="s">
        <v>18</v>
      </c>
      <c r="D4" s="6">
        <v>8</v>
      </c>
      <c r="E4" s="1" t="s">
        <v>4</v>
      </c>
      <c r="F4" s="7"/>
    </row>
    <row r="5" spans="1:9" x14ac:dyDescent="0.25">
      <c r="C5" s="5" t="s">
        <v>19</v>
      </c>
      <c r="D5" s="19">
        <f>(D4/D3)*100</f>
        <v>2.6246719160104988</v>
      </c>
      <c r="E5" s="1" t="s">
        <v>2</v>
      </c>
      <c r="F5" s="7"/>
    </row>
    <row r="6" spans="1:9" x14ac:dyDescent="0.25">
      <c r="C6" s="5" t="s">
        <v>6</v>
      </c>
      <c r="D6" s="9">
        <f>COUNTA(E11:E33)</f>
        <v>16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22</v>
      </c>
      <c r="I10" s="12" t="s">
        <v>23</v>
      </c>
    </row>
    <row r="11" spans="1:9" x14ac:dyDescent="0.25">
      <c r="C11" s="31">
        <v>127</v>
      </c>
      <c r="D11" s="31">
        <v>306.5</v>
      </c>
      <c r="E11" s="33">
        <v>0.21</v>
      </c>
      <c r="F11" s="14">
        <f t="shared" ref="F11:F27" si="0">((D11-D$2)/D$2)*100</f>
        <v>-1.129032258064516</v>
      </c>
      <c r="H11" s="15">
        <f t="shared" ref="H11:H27" si="1">(100+F11)/100</f>
        <v>0.98870967741935489</v>
      </c>
      <c r="I11" s="1">
        <f t="shared" ref="I11:I27" si="2">1+($D$3-$D$2)/$D$2</f>
        <v>0.98322580645161295</v>
      </c>
    </row>
    <row r="12" spans="1:9" x14ac:dyDescent="0.25">
      <c r="C12" s="31">
        <v>193</v>
      </c>
      <c r="D12" s="21">
        <v>295.3</v>
      </c>
      <c r="E12" s="33">
        <v>-1.18</v>
      </c>
      <c r="F12" s="14">
        <f t="shared" si="0"/>
        <v>-4.7419354838709644</v>
      </c>
      <c r="H12" s="15">
        <f t="shared" si="1"/>
        <v>0.95258064516129037</v>
      </c>
      <c r="I12" s="1">
        <f t="shared" si="2"/>
        <v>0.98322580645161295</v>
      </c>
    </row>
    <row r="13" spans="1:9" x14ac:dyDescent="0.25">
      <c r="C13" s="31">
        <v>223</v>
      </c>
      <c r="D13" s="31">
        <v>314</v>
      </c>
      <c r="E13" s="33">
        <v>1.1399999999999999</v>
      </c>
      <c r="F13" s="14">
        <f t="shared" si="0"/>
        <v>1.2903225806451613</v>
      </c>
      <c r="H13" s="15">
        <f t="shared" si="1"/>
        <v>1.0129032258064516</v>
      </c>
      <c r="I13" s="1">
        <f t="shared" si="2"/>
        <v>0.98322580645161295</v>
      </c>
    </row>
    <row r="14" spans="1:9" x14ac:dyDescent="0.25">
      <c r="C14" s="31">
        <v>225</v>
      </c>
      <c r="D14" s="31">
        <v>291.39999999999998</v>
      </c>
      <c r="E14" s="33">
        <v>-1.67</v>
      </c>
      <c r="F14" s="14">
        <f t="shared" si="0"/>
        <v>-6.0000000000000071</v>
      </c>
      <c r="H14" s="15">
        <f t="shared" si="1"/>
        <v>0.94</v>
      </c>
      <c r="I14" s="1">
        <f t="shared" si="2"/>
        <v>0.98322580645161295</v>
      </c>
    </row>
    <row r="15" spans="1:9" x14ac:dyDescent="0.25">
      <c r="C15" s="31">
        <v>295</v>
      </c>
      <c r="D15" s="31">
        <v>307</v>
      </c>
      <c r="E15" s="33">
        <v>0.27</v>
      </c>
      <c r="F15" s="14">
        <f t="shared" si="0"/>
        <v>-0.967741935483871</v>
      </c>
      <c r="H15" s="15">
        <f t="shared" si="1"/>
        <v>0.99032258064516132</v>
      </c>
      <c r="I15" s="1">
        <f t="shared" si="2"/>
        <v>0.98322580645161295</v>
      </c>
    </row>
    <row r="16" spans="1:9" x14ac:dyDescent="0.25">
      <c r="C16" s="31">
        <v>339</v>
      </c>
      <c r="D16" s="21">
        <v>302</v>
      </c>
      <c r="E16" s="33">
        <v>-0.35</v>
      </c>
      <c r="F16" s="14">
        <f t="shared" si="0"/>
        <v>-2.5806451612903225</v>
      </c>
      <c r="H16" s="15">
        <f t="shared" si="1"/>
        <v>0.97419354838709682</v>
      </c>
      <c r="I16" s="1">
        <f t="shared" si="2"/>
        <v>0.98322580645161295</v>
      </c>
    </row>
    <row r="17" spans="3:9" x14ac:dyDescent="0.25">
      <c r="C17" s="31">
        <v>446</v>
      </c>
      <c r="D17" s="31"/>
      <c r="E17" s="14"/>
      <c r="F17" s="14"/>
      <c r="H17" s="15"/>
      <c r="I17" s="1">
        <f t="shared" si="2"/>
        <v>0.98322580645161295</v>
      </c>
    </row>
    <row r="18" spans="3:9" x14ac:dyDescent="0.25">
      <c r="C18" s="31">
        <v>509</v>
      </c>
      <c r="D18" s="31">
        <v>300</v>
      </c>
      <c r="E18" s="33">
        <v>-0.6</v>
      </c>
      <c r="F18" s="14">
        <f t="shared" si="0"/>
        <v>-3.225806451612903</v>
      </c>
      <c r="H18" s="15">
        <f t="shared" si="1"/>
        <v>0.967741935483871</v>
      </c>
      <c r="I18" s="1">
        <f t="shared" si="2"/>
        <v>0.98322580645161295</v>
      </c>
    </row>
    <row r="19" spans="3:9" x14ac:dyDescent="0.25">
      <c r="C19" s="31">
        <v>512</v>
      </c>
      <c r="D19" s="31">
        <v>308.39999999999998</v>
      </c>
      <c r="E19" s="33">
        <v>0.45</v>
      </c>
      <c r="F19" s="14">
        <f t="shared" si="0"/>
        <v>-0.51612903225807194</v>
      </c>
      <c r="H19" s="15">
        <f t="shared" si="1"/>
        <v>0.99483870967741916</v>
      </c>
      <c r="I19" s="1">
        <f t="shared" si="2"/>
        <v>0.98322580645161295</v>
      </c>
    </row>
    <row r="20" spans="3:9" x14ac:dyDescent="0.25">
      <c r="C20" s="31">
        <v>551</v>
      </c>
      <c r="D20" s="21">
        <v>314</v>
      </c>
      <c r="E20" s="33">
        <v>1.1399999999999999</v>
      </c>
      <c r="F20" s="14">
        <f t="shared" si="0"/>
        <v>1.2903225806451613</v>
      </c>
      <c r="H20" s="15">
        <f t="shared" si="1"/>
        <v>1.0129032258064516</v>
      </c>
      <c r="I20" s="1">
        <f t="shared" si="2"/>
        <v>0.98322580645161295</v>
      </c>
    </row>
    <row r="21" spans="3:9" x14ac:dyDescent="0.25">
      <c r="C21" s="31">
        <v>579</v>
      </c>
      <c r="D21" s="31">
        <v>308.8</v>
      </c>
      <c r="E21" s="33">
        <v>0.5</v>
      </c>
      <c r="F21" s="14">
        <f t="shared" si="0"/>
        <v>-0.38709677419354471</v>
      </c>
      <c r="H21" s="15">
        <f t="shared" si="1"/>
        <v>0.99612903225806448</v>
      </c>
      <c r="I21" s="1">
        <f t="shared" si="2"/>
        <v>0.98322580645161295</v>
      </c>
    </row>
    <row r="22" spans="3:9" x14ac:dyDescent="0.25">
      <c r="C22" s="31">
        <v>591</v>
      </c>
      <c r="D22" s="21">
        <v>293</v>
      </c>
      <c r="E22" s="33">
        <v>-1.47</v>
      </c>
      <c r="F22" s="14">
        <f t="shared" si="0"/>
        <v>-5.4838709677419359</v>
      </c>
      <c r="H22" s="15">
        <f t="shared" si="1"/>
        <v>0.94516129032258067</v>
      </c>
      <c r="I22" s="1">
        <f t="shared" si="2"/>
        <v>0.98322580645161295</v>
      </c>
    </row>
    <row r="23" spans="3:9" x14ac:dyDescent="0.25">
      <c r="C23" s="31">
        <v>615</v>
      </c>
      <c r="D23" s="31">
        <v>309</v>
      </c>
      <c r="E23" s="33">
        <v>0.52</v>
      </c>
      <c r="F23" s="14">
        <f t="shared" si="0"/>
        <v>-0.32258064516129031</v>
      </c>
      <c r="H23" s="15">
        <f t="shared" si="1"/>
        <v>0.99677419354838703</v>
      </c>
      <c r="I23" s="1">
        <f t="shared" si="2"/>
        <v>0.98322580645161295</v>
      </c>
    </row>
    <row r="24" spans="3:9" x14ac:dyDescent="0.25">
      <c r="C24" s="31">
        <v>644</v>
      </c>
      <c r="D24" s="21">
        <v>314</v>
      </c>
      <c r="E24" s="33">
        <v>1.1399999999999999</v>
      </c>
      <c r="F24" s="14">
        <f t="shared" si="0"/>
        <v>1.2903225806451613</v>
      </c>
      <c r="H24" s="15">
        <f t="shared" si="1"/>
        <v>1.0129032258064516</v>
      </c>
      <c r="I24" s="1">
        <f t="shared" si="2"/>
        <v>0.98322580645161295</v>
      </c>
    </row>
    <row r="25" spans="3:9" x14ac:dyDescent="0.25">
      <c r="C25" s="31">
        <v>689</v>
      </c>
      <c r="D25" s="31">
        <v>301</v>
      </c>
      <c r="E25" s="33">
        <v>-0.47</v>
      </c>
      <c r="F25" s="14">
        <f t="shared" si="0"/>
        <v>-2.903225806451613</v>
      </c>
      <c r="H25" s="15">
        <f t="shared" si="1"/>
        <v>0.97096774193548385</v>
      </c>
      <c r="I25" s="1">
        <f t="shared" si="2"/>
        <v>0.98322580645161295</v>
      </c>
    </row>
    <row r="26" spans="3:9" x14ac:dyDescent="0.25">
      <c r="C26" s="31">
        <v>717</v>
      </c>
      <c r="D26" s="36">
        <v>302</v>
      </c>
      <c r="E26" s="33">
        <v>-0.35</v>
      </c>
      <c r="F26" s="14">
        <f t="shared" si="0"/>
        <v>-2.5806451612903225</v>
      </c>
      <c r="H26" s="15">
        <f t="shared" si="1"/>
        <v>0.97419354838709682</v>
      </c>
      <c r="I26" s="1">
        <f t="shared" si="2"/>
        <v>0.98322580645161295</v>
      </c>
    </row>
    <row r="27" spans="3:9" x14ac:dyDescent="0.25">
      <c r="C27" s="14">
        <v>744</v>
      </c>
      <c r="D27" s="37">
        <v>309</v>
      </c>
      <c r="E27" s="33">
        <v>0.52</v>
      </c>
      <c r="F27" s="14">
        <f t="shared" si="0"/>
        <v>-0.32258064516129031</v>
      </c>
      <c r="H27" s="15">
        <f t="shared" si="1"/>
        <v>0.99677419354838703</v>
      </c>
      <c r="I27" s="1">
        <f t="shared" si="2"/>
        <v>0.98322580645161295</v>
      </c>
    </row>
  </sheetData>
  <sheetProtection algorithmName="SHA-512" hashValue="AhqBw+Nv4kJ8DP9QW9JDkAZ+Zbr6JUWXiw6c5A2rApQDhX3FVlKhTpEnwexUL2WkzVbY2UDN7ylydizA/dUMHg==" saltValue="qnea9vDtquRlCXha3gNNmA==" spinCount="100000" sheet="1" objects="1" scenarios="1" selectLockedCells="1" selectUnlockedCells="1"/>
  <sortState xmlns:xlrd2="http://schemas.microsoft.com/office/spreadsheetml/2017/richdata2" ref="C11:F24">
    <sortCondition ref="C11:C24"/>
  </sortState>
  <conditionalFormatting sqref="E11:E16 E18:E27">
    <cfRule type="cellIs" dxfId="41" priority="1" stopIfTrue="1" operator="between">
      <formula>-2</formula>
      <formula>2</formula>
    </cfRule>
    <cfRule type="cellIs" dxfId="40" priority="2" stopIfTrue="1" operator="between">
      <formula>-3</formula>
      <formula>3</formula>
    </cfRule>
    <cfRule type="cellIs" dxfId="39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I27"/>
  <sheetViews>
    <sheetView zoomScale="80" zoomScaleNormal="80" workbookViewId="0"/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2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35</v>
      </c>
      <c r="E1" s="3"/>
      <c r="F1" s="4"/>
    </row>
    <row r="2" spans="1:9" ht="18" x14ac:dyDescent="0.25">
      <c r="C2" s="5" t="s">
        <v>3</v>
      </c>
      <c r="D2" s="41">
        <v>146</v>
      </c>
      <c r="E2" s="1" t="s">
        <v>4</v>
      </c>
    </row>
    <row r="3" spans="1:9" ht="18" x14ac:dyDescent="0.25">
      <c r="C3" s="5" t="s">
        <v>17</v>
      </c>
      <c r="D3" s="40">
        <v>144.5</v>
      </c>
      <c r="E3" s="1" t="s">
        <v>4</v>
      </c>
      <c r="F3" s="7"/>
    </row>
    <row r="4" spans="1:9" ht="18" x14ac:dyDescent="0.25">
      <c r="C4" s="5" t="s">
        <v>18</v>
      </c>
      <c r="D4" s="6">
        <v>5.8</v>
      </c>
      <c r="E4" s="1" t="s">
        <v>4</v>
      </c>
      <c r="F4" s="7"/>
    </row>
    <row r="5" spans="1:9" x14ac:dyDescent="0.25">
      <c r="C5" s="5" t="s">
        <v>19</v>
      </c>
      <c r="D5" s="19">
        <f>(D4/D3)*100</f>
        <v>4.0138408304498263</v>
      </c>
      <c r="E5" s="1" t="s">
        <v>2</v>
      </c>
      <c r="F5" s="7"/>
    </row>
    <row r="6" spans="1:9" x14ac:dyDescent="0.25">
      <c r="C6" s="5" t="s">
        <v>6</v>
      </c>
      <c r="D6" s="9">
        <f>COUNTA(E11:E33)</f>
        <v>16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22</v>
      </c>
      <c r="I10" s="12" t="s">
        <v>23</v>
      </c>
    </row>
    <row r="11" spans="1:9" x14ac:dyDescent="0.25">
      <c r="C11" s="31">
        <v>127</v>
      </c>
      <c r="D11" s="31">
        <v>144.80000000000001</v>
      </c>
      <c r="E11" s="33">
        <v>0.06</v>
      </c>
      <c r="F11" s="14">
        <f t="shared" ref="F11:F27" si="0">((D11-D$2)/D$2)*100</f>
        <v>-0.82191780821917038</v>
      </c>
      <c r="H11" s="15">
        <f t="shared" ref="H11:H27" si="1">(100+F11)/100</f>
        <v>0.99178082191780836</v>
      </c>
      <c r="I11" s="1">
        <f t="shared" ref="I11:I27" si="2">1+($D$3-$D$2)/$D$2</f>
        <v>0.98972602739726023</v>
      </c>
    </row>
    <row r="12" spans="1:9" x14ac:dyDescent="0.25">
      <c r="C12" s="31">
        <v>193</v>
      </c>
      <c r="D12" s="21">
        <v>143.9</v>
      </c>
      <c r="E12" s="33">
        <v>-0.1</v>
      </c>
      <c r="F12" s="14">
        <f t="shared" si="0"/>
        <v>-1.4383561643835578</v>
      </c>
      <c r="H12" s="15">
        <f t="shared" si="1"/>
        <v>0.98561643835616441</v>
      </c>
      <c r="I12" s="1">
        <f t="shared" si="2"/>
        <v>0.98972602739726023</v>
      </c>
    </row>
    <row r="13" spans="1:9" x14ac:dyDescent="0.25">
      <c r="C13" s="31">
        <v>223</v>
      </c>
      <c r="D13" s="31">
        <v>154</v>
      </c>
      <c r="E13" s="33">
        <v>1.65</v>
      </c>
      <c r="F13" s="14">
        <f t="shared" si="0"/>
        <v>5.4794520547945202</v>
      </c>
      <c r="H13" s="15">
        <f t="shared" si="1"/>
        <v>1.0547945205479452</v>
      </c>
      <c r="I13" s="1">
        <f t="shared" si="2"/>
        <v>0.98972602739726023</v>
      </c>
    </row>
    <row r="14" spans="1:9" x14ac:dyDescent="0.25">
      <c r="C14" s="31">
        <v>225</v>
      </c>
      <c r="D14" s="31">
        <v>128.5</v>
      </c>
      <c r="E14" s="33">
        <v>-2.77</v>
      </c>
      <c r="F14" s="14">
        <f t="shared" si="0"/>
        <v>-11.986301369863012</v>
      </c>
      <c r="H14" s="15">
        <f t="shared" si="1"/>
        <v>0.88013698630136983</v>
      </c>
      <c r="I14" s="1">
        <f t="shared" si="2"/>
        <v>0.98972602739726023</v>
      </c>
    </row>
    <row r="15" spans="1:9" x14ac:dyDescent="0.25">
      <c r="C15" s="31">
        <v>295</v>
      </c>
      <c r="D15" s="31">
        <v>146</v>
      </c>
      <c r="E15" s="33">
        <v>0.26</v>
      </c>
      <c r="F15" s="14">
        <f t="shared" si="0"/>
        <v>0</v>
      </c>
      <c r="H15" s="15">
        <f t="shared" si="1"/>
        <v>1</v>
      </c>
      <c r="I15" s="1">
        <f t="shared" si="2"/>
        <v>0.98972602739726023</v>
      </c>
    </row>
    <row r="16" spans="1:9" x14ac:dyDescent="0.25">
      <c r="C16" s="31">
        <v>339</v>
      </c>
      <c r="D16" s="21">
        <v>140</v>
      </c>
      <c r="E16" s="33">
        <v>-0.78</v>
      </c>
      <c r="F16" s="14">
        <f t="shared" si="0"/>
        <v>-4.10958904109589</v>
      </c>
      <c r="H16" s="15">
        <f t="shared" si="1"/>
        <v>0.95890410958904115</v>
      </c>
      <c r="I16" s="1">
        <f t="shared" si="2"/>
        <v>0.98972602739726023</v>
      </c>
    </row>
    <row r="17" spans="3:9" x14ac:dyDescent="0.25">
      <c r="C17" s="31">
        <v>446</v>
      </c>
      <c r="D17" s="31"/>
      <c r="E17" s="14"/>
      <c r="F17" s="14"/>
      <c r="H17" s="15"/>
      <c r="I17" s="1">
        <f t="shared" si="2"/>
        <v>0.98972602739726023</v>
      </c>
    </row>
    <row r="18" spans="3:9" x14ac:dyDescent="0.25">
      <c r="C18" s="31">
        <v>509</v>
      </c>
      <c r="D18" s="31">
        <v>143</v>
      </c>
      <c r="E18" s="33">
        <v>-0.26</v>
      </c>
      <c r="F18" s="14">
        <f t="shared" si="0"/>
        <v>-2.054794520547945</v>
      </c>
      <c r="H18" s="15">
        <f t="shared" si="1"/>
        <v>0.97945205479452058</v>
      </c>
      <c r="I18" s="1">
        <f t="shared" si="2"/>
        <v>0.98972602739726023</v>
      </c>
    </row>
    <row r="19" spans="3:9" x14ac:dyDescent="0.25">
      <c r="C19" s="31">
        <v>512</v>
      </c>
      <c r="D19" s="31">
        <v>148.5</v>
      </c>
      <c r="E19" s="33">
        <v>0.7</v>
      </c>
      <c r="F19" s="14">
        <f t="shared" si="0"/>
        <v>1.7123287671232876</v>
      </c>
      <c r="H19" s="15">
        <f t="shared" si="1"/>
        <v>1.0171232876712328</v>
      </c>
      <c r="I19" s="1">
        <f t="shared" si="2"/>
        <v>0.98972602739726023</v>
      </c>
    </row>
    <row r="20" spans="3:9" x14ac:dyDescent="0.25">
      <c r="C20" s="31">
        <v>551</v>
      </c>
      <c r="D20" s="21">
        <v>145</v>
      </c>
      <c r="E20" s="33">
        <v>0.09</v>
      </c>
      <c r="F20" s="14">
        <f t="shared" si="0"/>
        <v>-0.68493150684931503</v>
      </c>
      <c r="H20" s="15">
        <f t="shared" si="1"/>
        <v>0.99315068493150693</v>
      </c>
      <c r="I20" s="1">
        <f t="shared" si="2"/>
        <v>0.98972602739726023</v>
      </c>
    </row>
    <row r="21" spans="3:9" x14ac:dyDescent="0.25">
      <c r="C21" s="31">
        <v>579</v>
      </c>
      <c r="D21" s="31">
        <v>147.9</v>
      </c>
      <c r="E21" s="33">
        <v>0.59</v>
      </c>
      <c r="F21" s="14">
        <f t="shared" si="0"/>
        <v>1.3013698630137025</v>
      </c>
      <c r="H21" s="15">
        <f t="shared" si="1"/>
        <v>1.013013698630137</v>
      </c>
      <c r="I21" s="1">
        <f t="shared" si="2"/>
        <v>0.98972602739726023</v>
      </c>
    </row>
    <row r="22" spans="3:9" x14ac:dyDescent="0.25">
      <c r="C22" s="31">
        <v>591</v>
      </c>
      <c r="D22" s="21">
        <v>139</v>
      </c>
      <c r="E22" s="33">
        <v>-0.95</v>
      </c>
      <c r="F22" s="14">
        <f t="shared" si="0"/>
        <v>-4.7945205479452051</v>
      </c>
      <c r="H22" s="15">
        <f t="shared" si="1"/>
        <v>0.95205479452054786</v>
      </c>
      <c r="I22" s="1">
        <f t="shared" si="2"/>
        <v>0.98972602739726023</v>
      </c>
    </row>
    <row r="23" spans="3:9" x14ac:dyDescent="0.25">
      <c r="C23" s="31">
        <v>615</v>
      </c>
      <c r="D23" s="31">
        <v>147</v>
      </c>
      <c r="E23" s="33">
        <v>0.44</v>
      </c>
      <c r="F23" s="14">
        <f t="shared" si="0"/>
        <v>0.68493150684931503</v>
      </c>
      <c r="H23" s="15">
        <f t="shared" si="1"/>
        <v>1.0068493150684932</v>
      </c>
      <c r="I23" s="1">
        <f t="shared" si="2"/>
        <v>0.98972602739726023</v>
      </c>
    </row>
    <row r="24" spans="3:9" x14ac:dyDescent="0.25">
      <c r="C24" s="31">
        <v>644</v>
      </c>
      <c r="D24" s="21">
        <v>151</v>
      </c>
      <c r="E24" s="33">
        <v>1.1299999999999999</v>
      </c>
      <c r="F24" s="14">
        <f t="shared" si="0"/>
        <v>3.4246575342465753</v>
      </c>
      <c r="H24" s="15">
        <f t="shared" si="1"/>
        <v>1.0342465753424657</v>
      </c>
      <c r="I24" s="1">
        <f t="shared" si="2"/>
        <v>0.98972602739726023</v>
      </c>
    </row>
    <row r="25" spans="3:9" x14ac:dyDescent="0.25">
      <c r="C25" s="31">
        <v>689</v>
      </c>
      <c r="D25" s="31">
        <v>138.6</v>
      </c>
      <c r="E25" s="33">
        <v>-1.02</v>
      </c>
      <c r="F25" s="14">
        <f t="shared" si="0"/>
        <v>-5.0684931506849358</v>
      </c>
      <c r="H25" s="15">
        <f t="shared" si="1"/>
        <v>0.94931506849315073</v>
      </c>
      <c r="I25" s="1">
        <f t="shared" si="2"/>
        <v>0.98972602739726023</v>
      </c>
    </row>
    <row r="26" spans="3:9" x14ac:dyDescent="0.25">
      <c r="C26" s="31">
        <v>717</v>
      </c>
      <c r="D26" s="36">
        <v>138</v>
      </c>
      <c r="E26" s="33">
        <v>-1.1200000000000001</v>
      </c>
      <c r="F26" s="14">
        <f t="shared" si="0"/>
        <v>-5.4794520547945202</v>
      </c>
      <c r="H26" s="15">
        <f t="shared" si="1"/>
        <v>0.9452054794520548</v>
      </c>
      <c r="I26" s="1">
        <f t="shared" si="2"/>
        <v>0.98972602739726023</v>
      </c>
    </row>
    <row r="27" spans="3:9" x14ac:dyDescent="0.25">
      <c r="C27" s="14">
        <v>744</v>
      </c>
      <c r="D27" s="37">
        <v>150</v>
      </c>
      <c r="E27" s="33">
        <v>0.96</v>
      </c>
      <c r="F27" s="14">
        <f t="shared" si="0"/>
        <v>2.7397260273972601</v>
      </c>
      <c r="H27" s="15">
        <f t="shared" si="1"/>
        <v>1.0273972602739725</v>
      </c>
      <c r="I27" s="1">
        <f t="shared" si="2"/>
        <v>0.98972602739726023</v>
      </c>
    </row>
  </sheetData>
  <sheetProtection algorithmName="SHA-512" hashValue="Rul5jd2UbJIs7cjSqyJaeODtWzSLwok7MteJXUb12RFFb54C6fqLT7JP9rDX3k19J3aztgvhVULsbdPrzRV7Kw==" saltValue="r4NT3XHpnW7BsOlS8d17zA==" spinCount="100000" sheet="1" objects="1" scenarios="1" selectLockedCells="1" selectUnlockedCells="1"/>
  <sortState xmlns:xlrd2="http://schemas.microsoft.com/office/spreadsheetml/2017/richdata2" ref="C11:F24">
    <sortCondition ref="C11:C24"/>
  </sortState>
  <conditionalFormatting sqref="E11:E16 E18:E27">
    <cfRule type="cellIs" dxfId="38" priority="1" stopIfTrue="1" operator="between">
      <formula>-2</formula>
      <formula>2</formula>
    </cfRule>
    <cfRule type="cellIs" dxfId="37" priority="2" stopIfTrue="1" operator="between">
      <formula>-3</formula>
      <formula>3</formula>
    </cfRule>
    <cfRule type="cellIs" dxfId="36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99478-C0F3-4DD3-B780-C7EAE8B61A8A}">
  <sheetPr codeName="Sheet14"/>
  <dimension ref="A1:I27"/>
  <sheetViews>
    <sheetView zoomScale="80" zoomScaleNormal="80" workbookViewId="0"/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2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34</v>
      </c>
      <c r="E1" s="3"/>
      <c r="F1" s="4"/>
    </row>
    <row r="2" spans="1:9" ht="18" x14ac:dyDescent="0.25">
      <c r="C2" s="5" t="s">
        <v>3</v>
      </c>
      <c r="D2" s="41">
        <v>118</v>
      </c>
      <c r="E2" s="1" t="s">
        <v>4</v>
      </c>
    </row>
    <row r="3" spans="1:9" ht="18" x14ac:dyDescent="0.25">
      <c r="C3" s="5" t="s">
        <v>17</v>
      </c>
      <c r="D3" s="40">
        <v>118</v>
      </c>
      <c r="E3" s="1" t="s">
        <v>4</v>
      </c>
      <c r="F3" s="7"/>
    </row>
    <row r="4" spans="1:9" ht="18" x14ac:dyDescent="0.25">
      <c r="C4" s="5" t="s">
        <v>18</v>
      </c>
      <c r="D4" s="6">
        <v>5.0999999999999996</v>
      </c>
      <c r="E4" s="1" t="s">
        <v>4</v>
      </c>
      <c r="F4" s="7"/>
    </row>
    <row r="5" spans="1:9" x14ac:dyDescent="0.25">
      <c r="C5" s="5" t="s">
        <v>19</v>
      </c>
      <c r="D5" s="19">
        <f>(D4/D3)*100</f>
        <v>4.3220338983050848</v>
      </c>
      <c r="E5" s="1" t="s">
        <v>2</v>
      </c>
      <c r="F5" s="7"/>
    </row>
    <row r="6" spans="1:9" x14ac:dyDescent="0.25">
      <c r="C6" s="5" t="s">
        <v>6</v>
      </c>
      <c r="D6" s="9">
        <f>COUNTA(E11:E33)</f>
        <v>16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22</v>
      </c>
      <c r="I10" s="12" t="s">
        <v>23</v>
      </c>
    </row>
    <row r="11" spans="1:9" x14ac:dyDescent="0.25">
      <c r="C11" s="31">
        <v>127</v>
      </c>
      <c r="D11" s="21">
        <v>119.1</v>
      </c>
      <c r="E11" s="33">
        <v>0.22</v>
      </c>
      <c r="F11" s="14">
        <f t="shared" ref="F11:F27" si="0">((D11-D$2)/D$2)*100</f>
        <v>0.93220338983050366</v>
      </c>
      <c r="H11" s="15">
        <f t="shared" ref="H11:H27" si="1">(100+F11)/100</f>
        <v>1.0093220338983051</v>
      </c>
      <c r="I11" s="1">
        <f t="shared" ref="I11:I27" si="2">1+($D$3-$D$2)/$D$2</f>
        <v>1</v>
      </c>
    </row>
    <row r="12" spans="1:9" x14ac:dyDescent="0.25">
      <c r="C12" s="31">
        <v>193</v>
      </c>
      <c r="D12" s="21">
        <v>116.3</v>
      </c>
      <c r="E12" s="33">
        <v>-0.33</v>
      </c>
      <c r="F12" s="14">
        <f t="shared" si="0"/>
        <v>-1.4406779661016973</v>
      </c>
      <c r="H12" s="15">
        <f t="shared" si="1"/>
        <v>0.985593220338983</v>
      </c>
      <c r="I12" s="1">
        <f t="shared" si="2"/>
        <v>1</v>
      </c>
    </row>
    <row r="13" spans="1:9" x14ac:dyDescent="0.25">
      <c r="C13" s="31">
        <v>223</v>
      </c>
      <c r="D13" s="21">
        <v>126</v>
      </c>
      <c r="E13" s="33">
        <v>1.59</v>
      </c>
      <c r="F13" s="14">
        <f t="shared" si="0"/>
        <v>6.7796610169491522</v>
      </c>
      <c r="H13" s="15">
        <f t="shared" si="1"/>
        <v>1.0677966101694916</v>
      </c>
      <c r="I13" s="1">
        <f t="shared" si="2"/>
        <v>1</v>
      </c>
    </row>
    <row r="14" spans="1:9" x14ac:dyDescent="0.25">
      <c r="C14" s="31">
        <v>225</v>
      </c>
      <c r="D14" s="21">
        <v>106.2</v>
      </c>
      <c r="E14" s="33">
        <v>-2.33</v>
      </c>
      <c r="F14" s="14">
        <f t="shared" si="0"/>
        <v>-9.9999999999999982</v>
      </c>
      <c r="H14" s="15">
        <f t="shared" si="1"/>
        <v>0.9</v>
      </c>
      <c r="I14" s="1">
        <f t="shared" si="2"/>
        <v>1</v>
      </c>
    </row>
    <row r="15" spans="1:9" x14ac:dyDescent="0.25">
      <c r="C15" s="31">
        <v>295</v>
      </c>
      <c r="D15" s="21">
        <v>119</v>
      </c>
      <c r="E15" s="33">
        <v>0.2</v>
      </c>
      <c r="F15" s="14">
        <f t="shared" si="0"/>
        <v>0.84745762711864403</v>
      </c>
      <c r="H15" s="15">
        <f t="shared" si="1"/>
        <v>1.0084745762711864</v>
      </c>
      <c r="I15" s="1">
        <f t="shared" si="2"/>
        <v>1</v>
      </c>
    </row>
    <row r="16" spans="1:9" x14ac:dyDescent="0.25">
      <c r="C16" s="31">
        <v>339</v>
      </c>
      <c r="D16" s="21">
        <v>114</v>
      </c>
      <c r="E16" s="33">
        <v>-0.79</v>
      </c>
      <c r="F16" s="14">
        <f t="shared" si="0"/>
        <v>-3.3898305084745761</v>
      </c>
      <c r="H16" s="15">
        <f t="shared" si="1"/>
        <v>0.96610169491525422</v>
      </c>
      <c r="I16" s="1">
        <f t="shared" si="2"/>
        <v>1</v>
      </c>
    </row>
    <row r="17" spans="3:9" x14ac:dyDescent="0.25">
      <c r="C17" s="31">
        <v>446</v>
      </c>
      <c r="D17" s="21"/>
      <c r="E17" s="14"/>
      <c r="F17" s="14"/>
      <c r="H17" s="15"/>
      <c r="I17" s="1">
        <f t="shared" si="2"/>
        <v>1</v>
      </c>
    </row>
    <row r="18" spans="3:9" x14ac:dyDescent="0.25">
      <c r="C18" s="31">
        <v>509</v>
      </c>
      <c r="D18" s="21">
        <v>117</v>
      </c>
      <c r="E18" s="33">
        <v>-0.19</v>
      </c>
      <c r="F18" s="14">
        <f t="shared" si="0"/>
        <v>-0.84745762711864403</v>
      </c>
      <c r="H18" s="15">
        <f t="shared" si="1"/>
        <v>0.99152542372881358</v>
      </c>
      <c r="I18" s="1">
        <f t="shared" si="2"/>
        <v>1</v>
      </c>
    </row>
    <row r="19" spans="3:9" x14ac:dyDescent="0.25">
      <c r="C19" s="31">
        <v>512</v>
      </c>
      <c r="D19" s="21">
        <v>123.9</v>
      </c>
      <c r="E19" s="33">
        <v>1.17</v>
      </c>
      <c r="F19" s="14">
        <f t="shared" si="0"/>
        <v>5.0000000000000053</v>
      </c>
      <c r="H19" s="15">
        <f t="shared" si="1"/>
        <v>1.05</v>
      </c>
      <c r="I19" s="1">
        <f t="shared" si="2"/>
        <v>1</v>
      </c>
    </row>
    <row r="20" spans="3:9" x14ac:dyDescent="0.25">
      <c r="C20" s="31">
        <v>551</v>
      </c>
      <c r="D20" s="21">
        <v>118</v>
      </c>
      <c r="E20" s="33">
        <v>0.01</v>
      </c>
      <c r="F20" s="14">
        <f t="shared" si="0"/>
        <v>0</v>
      </c>
      <c r="H20" s="15">
        <f t="shared" si="1"/>
        <v>1</v>
      </c>
      <c r="I20" s="1">
        <f t="shared" si="2"/>
        <v>1</v>
      </c>
    </row>
    <row r="21" spans="3:9" x14ac:dyDescent="0.25">
      <c r="C21" s="31">
        <v>579</v>
      </c>
      <c r="D21" s="21">
        <v>121.3</v>
      </c>
      <c r="E21" s="33">
        <v>0.66</v>
      </c>
      <c r="F21" s="14">
        <f t="shared" si="0"/>
        <v>2.7966101694915229</v>
      </c>
      <c r="H21" s="15">
        <f t="shared" si="1"/>
        <v>1.0279661016949153</v>
      </c>
      <c r="I21" s="1">
        <f t="shared" si="2"/>
        <v>1</v>
      </c>
    </row>
    <row r="22" spans="3:9" x14ac:dyDescent="0.25">
      <c r="C22" s="31">
        <v>591</v>
      </c>
      <c r="D22" s="21">
        <v>112</v>
      </c>
      <c r="E22" s="33">
        <v>-1.18</v>
      </c>
      <c r="F22" s="14">
        <f t="shared" si="0"/>
        <v>-5.0847457627118651</v>
      </c>
      <c r="H22" s="15">
        <f t="shared" si="1"/>
        <v>0.94915254237288138</v>
      </c>
      <c r="I22" s="1">
        <f t="shared" si="2"/>
        <v>1</v>
      </c>
    </row>
    <row r="23" spans="3:9" x14ac:dyDescent="0.25">
      <c r="C23" s="31">
        <v>615</v>
      </c>
      <c r="D23" s="21">
        <v>120</v>
      </c>
      <c r="E23" s="33">
        <v>0.4</v>
      </c>
      <c r="F23" s="14">
        <f t="shared" si="0"/>
        <v>1.6949152542372881</v>
      </c>
      <c r="H23" s="15">
        <f t="shared" si="1"/>
        <v>1.0169491525423728</v>
      </c>
      <c r="I23" s="1">
        <f t="shared" si="2"/>
        <v>1</v>
      </c>
    </row>
    <row r="24" spans="3:9" x14ac:dyDescent="0.25">
      <c r="C24" s="31">
        <v>644</v>
      </c>
      <c r="D24" s="21">
        <v>121</v>
      </c>
      <c r="E24" s="33">
        <v>0.6</v>
      </c>
      <c r="F24" s="14">
        <f t="shared" si="0"/>
        <v>2.5423728813559325</v>
      </c>
      <c r="H24" s="15">
        <f t="shared" si="1"/>
        <v>1.0254237288135593</v>
      </c>
      <c r="I24" s="1">
        <f t="shared" si="2"/>
        <v>1</v>
      </c>
    </row>
    <row r="25" spans="3:9" x14ac:dyDescent="0.25">
      <c r="C25" s="31">
        <v>689</v>
      </c>
      <c r="D25" s="21">
        <v>113</v>
      </c>
      <c r="E25" s="33">
        <v>-0.98</v>
      </c>
      <c r="F25" s="14">
        <f t="shared" si="0"/>
        <v>-4.2372881355932197</v>
      </c>
      <c r="H25" s="15">
        <f t="shared" si="1"/>
        <v>0.9576271186440678</v>
      </c>
      <c r="I25" s="1">
        <f t="shared" si="2"/>
        <v>1</v>
      </c>
    </row>
    <row r="26" spans="3:9" x14ac:dyDescent="0.25">
      <c r="C26" s="31">
        <v>717</v>
      </c>
      <c r="D26" s="37">
        <v>114</v>
      </c>
      <c r="E26" s="33">
        <v>-0.79</v>
      </c>
      <c r="F26" s="14">
        <f t="shared" si="0"/>
        <v>-3.3898305084745761</v>
      </c>
      <c r="H26" s="15">
        <f t="shared" si="1"/>
        <v>0.96610169491525422</v>
      </c>
      <c r="I26" s="1">
        <f t="shared" si="2"/>
        <v>1</v>
      </c>
    </row>
    <row r="27" spans="3:9" x14ac:dyDescent="0.25">
      <c r="C27" s="14">
        <v>744</v>
      </c>
      <c r="D27" s="37">
        <v>123</v>
      </c>
      <c r="E27" s="33">
        <v>1</v>
      </c>
      <c r="F27" s="14">
        <f t="shared" si="0"/>
        <v>4.2372881355932197</v>
      </c>
      <c r="H27" s="15">
        <f t="shared" si="1"/>
        <v>1.0423728813559321</v>
      </c>
      <c r="I27" s="1">
        <f t="shared" si="2"/>
        <v>1</v>
      </c>
    </row>
  </sheetData>
  <sheetProtection algorithmName="SHA-512" hashValue="ElYmlSWSCpjxQkLeBrZhz4Xw+sxy/0hD06R6iHZ08P9Ay/aMNDgq99jW2kf8/yTieBQcXNvxzY8AyBnVTxOyGQ==" saltValue="VAvh0n0J0MWEeCf0gpur+Q==" spinCount="100000" sheet="1" objects="1" scenarios="1" selectLockedCells="1" selectUnlockedCells="1"/>
  <conditionalFormatting sqref="E11:E16 E18:E27">
    <cfRule type="cellIs" dxfId="35" priority="1" stopIfTrue="1" operator="between">
      <formula>-2</formula>
      <formula>2</formula>
    </cfRule>
    <cfRule type="cellIs" dxfId="34" priority="2" stopIfTrue="1" operator="between">
      <formula>-3</formula>
      <formula>3</formula>
    </cfRule>
    <cfRule type="cellIs" dxfId="33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/>
  <dimension ref="A1:I27"/>
  <sheetViews>
    <sheetView zoomScale="80" zoomScaleNormal="80" workbookViewId="0"/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2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28</v>
      </c>
      <c r="E1" s="3"/>
      <c r="F1" s="4"/>
    </row>
    <row r="2" spans="1:9" ht="18" x14ac:dyDescent="0.25">
      <c r="C2" s="5" t="s">
        <v>3</v>
      </c>
      <c r="D2" s="40">
        <v>52.5</v>
      </c>
      <c r="E2" s="1" t="s">
        <v>4</v>
      </c>
    </row>
    <row r="3" spans="1:9" ht="18" x14ac:dyDescent="0.25">
      <c r="C3" s="5" t="s">
        <v>17</v>
      </c>
      <c r="D3" s="6">
        <v>51.29</v>
      </c>
      <c r="E3" s="1" t="s">
        <v>4</v>
      </c>
      <c r="F3" s="7"/>
    </row>
    <row r="4" spans="1:9" ht="18" x14ac:dyDescent="0.25">
      <c r="C4" s="5" t="s">
        <v>18</v>
      </c>
      <c r="D4" s="6">
        <v>5.46</v>
      </c>
      <c r="E4" s="1" t="s">
        <v>4</v>
      </c>
      <c r="F4" s="7"/>
    </row>
    <row r="5" spans="1:9" x14ac:dyDescent="0.25">
      <c r="C5" s="5" t="s">
        <v>19</v>
      </c>
      <c r="D5" s="19">
        <f>(D4/D3)*100</f>
        <v>10.645349970754534</v>
      </c>
      <c r="E5" s="1" t="s">
        <v>2</v>
      </c>
      <c r="F5" s="7"/>
    </row>
    <row r="6" spans="1:9" x14ac:dyDescent="0.25">
      <c r="C6" s="5" t="s">
        <v>6</v>
      </c>
      <c r="D6" s="9">
        <f>COUNTA(E11:E33)</f>
        <v>16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22</v>
      </c>
      <c r="I10" s="12" t="s">
        <v>23</v>
      </c>
    </row>
    <row r="11" spans="1:9" x14ac:dyDescent="0.25">
      <c r="C11" s="31">
        <v>127</v>
      </c>
      <c r="D11" s="21">
        <v>52.8</v>
      </c>
      <c r="E11" s="33">
        <v>0.28000000000000003</v>
      </c>
      <c r="F11" s="14">
        <f t="shared" ref="F11:F27" si="0">((D11-D$2)/D$2)*100</f>
        <v>0.57142857142856607</v>
      </c>
      <c r="H11" s="15">
        <f t="shared" ref="H11:H27" si="1">(100+F11)/100</f>
        <v>1.0057142857142858</v>
      </c>
      <c r="I11" s="1">
        <f t="shared" ref="I11:I27" si="2">1+($D$3-$D$2)/$D$2</f>
        <v>0.97695238095238091</v>
      </c>
    </row>
    <row r="12" spans="1:9" x14ac:dyDescent="0.25">
      <c r="C12" s="31">
        <v>193</v>
      </c>
      <c r="D12" s="21">
        <v>51</v>
      </c>
      <c r="E12" s="33">
        <v>-0.05</v>
      </c>
      <c r="F12" s="14">
        <f t="shared" si="0"/>
        <v>-2.8571428571428572</v>
      </c>
      <c r="H12" s="15">
        <f t="shared" si="1"/>
        <v>0.97142857142857142</v>
      </c>
      <c r="I12" s="1">
        <f t="shared" si="2"/>
        <v>0.97695238095238091</v>
      </c>
    </row>
    <row r="13" spans="1:9" x14ac:dyDescent="0.25">
      <c r="C13" s="31">
        <v>223</v>
      </c>
      <c r="D13" s="21">
        <v>59</v>
      </c>
      <c r="E13" s="33">
        <v>1.41</v>
      </c>
      <c r="F13" s="14">
        <f t="shared" si="0"/>
        <v>12.380952380952381</v>
      </c>
      <c r="H13" s="15">
        <f t="shared" si="1"/>
        <v>1.1238095238095238</v>
      </c>
      <c r="I13" s="1">
        <f t="shared" si="2"/>
        <v>0.97695238095238091</v>
      </c>
    </row>
    <row r="14" spans="1:9" x14ac:dyDescent="0.25">
      <c r="C14" s="31">
        <v>225</v>
      </c>
      <c r="D14" s="21">
        <v>31.2</v>
      </c>
      <c r="E14" s="33">
        <v>-3.68</v>
      </c>
      <c r="F14" s="14">
        <f t="shared" si="0"/>
        <v>-40.571428571428577</v>
      </c>
      <c r="H14" s="15">
        <f t="shared" si="1"/>
        <v>0.59428571428571419</v>
      </c>
      <c r="I14" s="1">
        <f t="shared" si="2"/>
        <v>0.97695238095238091</v>
      </c>
    </row>
    <row r="15" spans="1:9" x14ac:dyDescent="0.25">
      <c r="C15" s="31">
        <v>295</v>
      </c>
      <c r="D15" s="21">
        <v>50.2</v>
      </c>
      <c r="E15" s="33">
        <v>-0.2</v>
      </c>
      <c r="F15" s="14">
        <f t="shared" si="0"/>
        <v>-4.380952380952376</v>
      </c>
      <c r="H15" s="15">
        <f t="shared" si="1"/>
        <v>0.95619047619047626</v>
      </c>
      <c r="I15" s="1">
        <f t="shared" si="2"/>
        <v>0.97695238095238091</v>
      </c>
    </row>
    <row r="16" spans="1:9" x14ac:dyDescent="0.25">
      <c r="C16" s="31">
        <v>339</v>
      </c>
      <c r="D16" s="21">
        <v>47.9</v>
      </c>
      <c r="E16" s="33">
        <v>-0.62</v>
      </c>
      <c r="F16" s="14">
        <f t="shared" si="0"/>
        <v>-8.7619047619047645</v>
      </c>
      <c r="H16" s="15">
        <f t="shared" si="1"/>
        <v>0.9123809523809524</v>
      </c>
      <c r="I16" s="1">
        <f t="shared" si="2"/>
        <v>0.97695238095238091</v>
      </c>
    </row>
    <row r="17" spans="3:9" x14ac:dyDescent="0.25">
      <c r="C17" s="31">
        <v>446</v>
      </c>
      <c r="D17" s="21"/>
      <c r="E17" s="14"/>
      <c r="F17" s="14"/>
      <c r="H17" s="15"/>
      <c r="I17" s="1">
        <f t="shared" si="2"/>
        <v>0.97695238095238091</v>
      </c>
    </row>
    <row r="18" spans="3:9" x14ac:dyDescent="0.25">
      <c r="C18" s="31">
        <v>509</v>
      </c>
      <c r="D18" s="21">
        <v>55.2</v>
      </c>
      <c r="E18" s="33">
        <v>0.72</v>
      </c>
      <c r="F18" s="14">
        <f t="shared" si="0"/>
        <v>5.1428571428571486</v>
      </c>
      <c r="H18" s="15">
        <f t="shared" si="1"/>
        <v>1.0514285714285716</v>
      </c>
      <c r="I18" s="1">
        <f t="shared" si="2"/>
        <v>0.97695238095238091</v>
      </c>
    </row>
    <row r="19" spans="3:9" x14ac:dyDescent="0.25">
      <c r="C19" s="31">
        <v>512</v>
      </c>
      <c r="D19" s="21">
        <v>55.4</v>
      </c>
      <c r="E19" s="33">
        <v>0.75</v>
      </c>
      <c r="F19" s="14">
        <f t="shared" si="0"/>
        <v>5.5238095238095211</v>
      </c>
      <c r="H19" s="15">
        <f t="shared" si="1"/>
        <v>1.0552380952380951</v>
      </c>
      <c r="I19" s="1">
        <f t="shared" si="2"/>
        <v>0.97695238095238091</v>
      </c>
    </row>
    <row r="20" spans="3:9" x14ac:dyDescent="0.25">
      <c r="C20" s="31">
        <v>551</v>
      </c>
      <c r="D20" s="21">
        <v>48.2</v>
      </c>
      <c r="E20" s="33">
        <v>-0.56999999999999995</v>
      </c>
      <c r="F20" s="14">
        <f t="shared" si="0"/>
        <v>-8.1904761904761862</v>
      </c>
      <c r="H20" s="15">
        <f t="shared" si="1"/>
        <v>0.91809523809523808</v>
      </c>
      <c r="I20" s="1">
        <f t="shared" si="2"/>
        <v>0.97695238095238091</v>
      </c>
    </row>
    <row r="21" spans="3:9" x14ac:dyDescent="0.25">
      <c r="C21" s="31">
        <v>579</v>
      </c>
      <c r="D21" s="21">
        <v>52.8</v>
      </c>
      <c r="E21" s="33">
        <v>0.28000000000000003</v>
      </c>
      <c r="F21" s="14">
        <f t="shared" si="0"/>
        <v>0.57142857142856607</v>
      </c>
      <c r="H21" s="15">
        <f t="shared" si="1"/>
        <v>1.0057142857142858</v>
      </c>
      <c r="I21" s="1">
        <f t="shared" si="2"/>
        <v>0.97695238095238091</v>
      </c>
    </row>
    <row r="22" spans="3:9" x14ac:dyDescent="0.25">
      <c r="C22" s="31">
        <v>591</v>
      </c>
      <c r="D22" s="21">
        <v>48</v>
      </c>
      <c r="E22" s="33">
        <v>-0.6</v>
      </c>
      <c r="F22" s="14">
        <f t="shared" si="0"/>
        <v>-8.5714285714285712</v>
      </c>
      <c r="H22" s="15">
        <f t="shared" si="1"/>
        <v>0.91428571428571426</v>
      </c>
      <c r="I22" s="1">
        <f t="shared" si="2"/>
        <v>0.97695238095238091</v>
      </c>
    </row>
    <row r="23" spans="3:9" x14ac:dyDescent="0.25">
      <c r="C23" s="31">
        <v>615</v>
      </c>
      <c r="D23" s="21">
        <v>54.1</v>
      </c>
      <c r="E23" s="33">
        <v>0.51</v>
      </c>
      <c r="F23" s="14">
        <f t="shared" si="0"/>
        <v>3.0476190476190506</v>
      </c>
      <c r="H23" s="15">
        <f t="shared" si="1"/>
        <v>1.0304761904761905</v>
      </c>
      <c r="I23" s="1">
        <f t="shared" si="2"/>
        <v>0.97695238095238091</v>
      </c>
    </row>
    <row r="24" spans="3:9" x14ac:dyDescent="0.25">
      <c r="C24" s="31">
        <v>644</v>
      </c>
      <c r="D24" s="21">
        <v>53</v>
      </c>
      <c r="E24" s="33">
        <v>0.31</v>
      </c>
      <c r="F24" s="14">
        <f t="shared" si="0"/>
        <v>0.95238095238095244</v>
      </c>
      <c r="H24" s="15">
        <f t="shared" si="1"/>
        <v>1.0095238095238095</v>
      </c>
      <c r="I24" s="1">
        <f t="shared" si="2"/>
        <v>0.97695238095238091</v>
      </c>
    </row>
    <row r="25" spans="3:9" x14ac:dyDescent="0.25">
      <c r="C25" s="31">
        <v>689</v>
      </c>
      <c r="D25" s="21">
        <v>45.6</v>
      </c>
      <c r="E25" s="33">
        <v>-1.04</v>
      </c>
      <c r="F25" s="14">
        <f t="shared" si="0"/>
        <v>-13.142857142857139</v>
      </c>
      <c r="H25" s="15">
        <f t="shared" si="1"/>
        <v>0.86857142857142866</v>
      </c>
      <c r="I25" s="1">
        <f t="shared" si="2"/>
        <v>0.97695238095238091</v>
      </c>
    </row>
    <row r="26" spans="3:9" x14ac:dyDescent="0.25">
      <c r="C26" s="31">
        <v>717</v>
      </c>
      <c r="D26" s="37">
        <v>44.9</v>
      </c>
      <c r="E26" s="33">
        <v>-1.17</v>
      </c>
      <c r="F26" s="14">
        <f t="shared" si="0"/>
        <v>-14.476190476190478</v>
      </c>
      <c r="H26" s="15">
        <f t="shared" si="1"/>
        <v>0.85523809523809513</v>
      </c>
      <c r="I26" s="1">
        <f t="shared" si="2"/>
        <v>0.97695238095238091</v>
      </c>
    </row>
    <row r="27" spans="3:9" x14ac:dyDescent="0.25">
      <c r="C27" s="14">
        <v>744</v>
      </c>
      <c r="D27" s="37">
        <v>60.3</v>
      </c>
      <c r="E27" s="33">
        <v>1.65</v>
      </c>
      <c r="F27" s="14">
        <f t="shared" si="0"/>
        <v>14.857142857142852</v>
      </c>
      <c r="H27" s="15">
        <f t="shared" si="1"/>
        <v>1.1485714285714286</v>
      </c>
      <c r="I27" s="1">
        <f t="shared" si="2"/>
        <v>0.97695238095238091</v>
      </c>
    </row>
  </sheetData>
  <sheetProtection algorithmName="SHA-512" hashValue="D5aYRZsJvnNMiZWPjmK3n2sOUUxAsLAvRt0C0VA6kLlJBtdisQPpa77anxsM5sUgKDLA9Q24TBNUmnvQptwfLw==" saltValue="16KZ/YhsbaVe4u3zeArnQg==" spinCount="100000" sheet="1" objects="1" scenarios="1" selectLockedCells="1" selectUnlockedCells="1"/>
  <sortState xmlns:xlrd2="http://schemas.microsoft.com/office/spreadsheetml/2017/richdata2" ref="C11:F24">
    <sortCondition ref="C11:C24"/>
  </sortState>
  <conditionalFormatting sqref="E11:E16 E18:E27">
    <cfRule type="cellIs" dxfId="32" priority="1" stopIfTrue="1" operator="between">
      <formula>-2</formula>
      <formula>2</formula>
    </cfRule>
    <cfRule type="cellIs" dxfId="31" priority="2" stopIfTrue="1" operator="between">
      <formula>-3</formula>
      <formula>3</formula>
    </cfRule>
    <cfRule type="cellIs" dxfId="30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M28"/>
  <sheetViews>
    <sheetView zoomScale="80" zoomScaleNormal="80" workbookViewId="0"/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.42578125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9</v>
      </c>
      <c r="E1" s="3"/>
      <c r="F1" s="4"/>
    </row>
    <row r="2" spans="1:9" x14ac:dyDescent="0.25">
      <c r="C2" s="5" t="s">
        <v>3</v>
      </c>
      <c r="D2" s="16">
        <v>12.93</v>
      </c>
      <c r="E2" s="1" t="s">
        <v>14</v>
      </c>
    </row>
    <row r="3" spans="1:9" x14ac:dyDescent="0.25">
      <c r="C3" s="5" t="s">
        <v>17</v>
      </c>
      <c r="D3" s="16">
        <v>12.95</v>
      </c>
      <c r="E3" s="1" t="s">
        <v>14</v>
      </c>
      <c r="F3" s="7"/>
    </row>
    <row r="4" spans="1:9" x14ac:dyDescent="0.25">
      <c r="C4" s="5" t="s">
        <v>18</v>
      </c>
      <c r="D4" s="16">
        <v>7.0000000000000007E-2</v>
      </c>
      <c r="E4" s="1" t="s">
        <v>14</v>
      </c>
      <c r="F4" s="7"/>
    </row>
    <row r="5" spans="1:9" x14ac:dyDescent="0.25">
      <c r="C5" s="5" t="s">
        <v>19</v>
      </c>
      <c r="D5" s="17">
        <f>(D4/D3)*100</f>
        <v>0.54054054054054068</v>
      </c>
      <c r="E5" s="1" t="s">
        <v>2</v>
      </c>
      <c r="F5" s="7"/>
    </row>
    <row r="6" spans="1:9" x14ac:dyDescent="0.25">
      <c r="C6" s="5" t="s">
        <v>6</v>
      </c>
      <c r="D6" s="9">
        <f>COUNTA(E11:E27)</f>
        <v>16</v>
      </c>
      <c r="E6" s="7"/>
      <c r="F6" s="7"/>
    </row>
    <row r="7" spans="1:9" x14ac:dyDescent="0.25">
      <c r="C7" s="7"/>
      <c r="D7" s="7" t="s">
        <v>21</v>
      </c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16</v>
      </c>
    </row>
    <row r="10" spans="1:9" x14ac:dyDescent="0.25">
      <c r="A10" s="11"/>
      <c r="D10" s="7"/>
      <c r="E10" s="7"/>
      <c r="F10" s="7"/>
      <c r="H10" s="12" t="s">
        <v>22</v>
      </c>
      <c r="I10" s="12" t="s">
        <v>23</v>
      </c>
    </row>
    <row r="11" spans="1:9" x14ac:dyDescent="0.25">
      <c r="A11" s="24"/>
      <c r="C11" s="31">
        <v>127</v>
      </c>
      <c r="D11" s="39">
        <v>12.89</v>
      </c>
      <c r="E11" s="33">
        <v>-0.46</v>
      </c>
      <c r="F11" s="1">
        <f>((D11-D$2))</f>
        <v>-3.9999999999999147E-2</v>
      </c>
      <c r="H11" s="15">
        <f t="shared" ref="H11:H27" si="0">(100+F11)/100</f>
        <v>0.99960000000000004</v>
      </c>
      <c r="I11" s="1">
        <f>1+($D$3-$D$2)/100</f>
        <v>1.0002</v>
      </c>
    </row>
    <row r="12" spans="1:9" x14ac:dyDescent="0.25">
      <c r="A12" s="24"/>
      <c r="C12" s="31">
        <v>193</v>
      </c>
      <c r="D12" s="39">
        <v>12.88</v>
      </c>
      <c r="E12" s="33">
        <v>-0.54</v>
      </c>
      <c r="F12" s="1">
        <f t="shared" ref="F12:F27" si="1">((D12-D$2))</f>
        <v>-4.9999999999998934E-2</v>
      </c>
      <c r="H12" s="15">
        <f t="shared" si="0"/>
        <v>0.99950000000000006</v>
      </c>
      <c r="I12" s="1">
        <f t="shared" ref="I12:I27" si="2">1+($D$3-$D$2)/100</f>
        <v>1.0002</v>
      </c>
    </row>
    <row r="13" spans="1:9" x14ac:dyDescent="0.25">
      <c r="A13" s="24"/>
      <c r="C13" s="31">
        <v>223</v>
      </c>
      <c r="D13" s="39">
        <v>12.98</v>
      </c>
      <c r="E13" s="33">
        <v>0.23</v>
      </c>
      <c r="F13" s="1">
        <f t="shared" si="1"/>
        <v>5.0000000000000711E-2</v>
      </c>
      <c r="H13" s="15">
        <f t="shared" si="0"/>
        <v>1.0004999999999999</v>
      </c>
      <c r="I13" s="1">
        <f t="shared" si="2"/>
        <v>1.0002</v>
      </c>
    </row>
    <row r="14" spans="1:9" x14ac:dyDescent="0.25">
      <c r="A14" s="24"/>
      <c r="C14" s="31">
        <v>225</v>
      </c>
      <c r="D14" s="39">
        <v>12.97</v>
      </c>
      <c r="E14" s="33">
        <v>0.16</v>
      </c>
      <c r="F14" s="1">
        <f t="shared" si="1"/>
        <v>4.0000000000000924E-2</v>
      </c>
      <c r="H14" s="15">
        <f t="shared" si="0"/>
        <v>1.0004</v>
      </c>
      <c r="I14" s="1">
        <f t="shared" si="2"/>
        <v>1.0002</v>
      </c>
    </row>
    <row r="15" spans="1:9" x14ac:dyDescent="0.25">
      <c r="A15" s="24"/>
      <c r="C15" s="31">
        <v>295</v>
      </c>
      <c r="D15" s="39">
        <v>12.9</v>
      </c>
      <c r="E15" s="33">
        <v>-0.38</v>
      </c>
      <c r="F15" s="1">
        <f t="shared" si="1"/>
        <v>-2.9999999999999361E-2</v>
      </c>
      <c r="H15" s="15">
        <f t="shared" si="0"/>
        <v>0.99970000000000003</v>
      </c>
      <c r="I15" s="1">
        <f t="shared" si="2"/>
        <v>1.0002</v>
      </c>
    </row>
    <row r="16" spans="1:9" x14ac:dyDescent="0.25">
      <c r="A16" s="24"/>
      <c r="C16" s="31">
        <v>339</v>
      </c>
      <c r="D16" s="39">
        <v>12.98</v>
      </c>
      <c r="E16" s="33">
        <v>0.23</v>
      </c>
      <c r="F16" s="1">
        <f t="shared" si="1"/>
        <v>5.0000000000000711E-2</v>
      </c>
      <c r="H16" s="15">
        <f t="shared" si="0"/>
        <v>1.0004999999999999</v>
      </c>
      <c r="I16" s="1">
        <f t="shared" si="2"/>
        <v>1.0002</v>
      </c>
    </row>
    <row r="17" spans="1:13" x14ac:dyDescent="0.25">
      <c r="A17" s="24"/>
      <c r="C17" s="31">
        <v>446</v>
      </c>
      <c r="D17" s="39"/>
      <c r="H17" s="15"/>
      <c r="I17" s="1">
        <f t="shared" si="2"/>
        <v>1.0002</v>
      </c>
    </row>
    <row r="18" spans="1:13" x14ac:dyDescent="0.25">
      <c r="A18" s="24"/>
      <c r="C18" s="31">
        <v>509</v>
      </c>
      <c r="D18" s="39">
        <v>13.11</v>
      </c>
      <c r="E18" s="33">
        <v>1.24</v>
      </c>
      <c r="F18" s="1">
        <f t="shared" si="1"/>
        <v>0.17999999999999972</v>
      </c>
      <c r="H18" s="15">
        <f t="shared" si="0"/>
        <v>1.0018</v>
      </c>
      <c r="I18" s="1">
        <f t="shared" si="2"/>
        <v>1.0002</v>
      </c>
    </row>
    <row r="19" spans="1:13" x14ac:dyDescent="0.25">
      <c r="A19" s="24"/>
      <c r="C19" s="31">
        <v>512</v>
      </c>
      <c r="D19" s="39">
        <v>12.91</v>
      </c>
      <c r="E19" s="33">
        <v>-0.31</v>
      </c>
      <c r="F19" s="1">
        <f t="shared" si="1"/>
        <v>-1.9999999999999574E-2</v>
      </c>
      <c r="H19" s="15">
        <f t="shared" si="0"/>
        <v>0.99980000000000002</v>
      </c>
      <c r="I19" s="1">
        <f t="shared" si="2"/>
        <v>1.0002</v>
      </c>
    </row>
    <row r="20" spans="1:13" x14ac:dyDescent="0.25">
      <c r="A20" s="24"/>
      <c r="C20" s="31">
        <v>551</v>
      </c>
      <c r="D20" s="39">
        <v>13</v>
      </c>
      <c r="E20" s="33">
        <v>0.39</v>
      </c>
      <c r="F20" s="1">
        <f t="shared" si="1"/>
        <v>7.0000000000000284E-2</v>
      </c>
      <c r="H20" s="15">
        <f t="shared" si="0"/>
        <v>1.0006999999999999</v>
      </c>
      <c r="I20" s="1">
        <f t="shared" si="2"/>
        <v>1.0002</v>
      </c>
    </row>
    <row r="21" spans="1:13" x14ac:dyDescent="0.25">
      <c r="A21" s="24"/>
      <c r="C21" s="31">
        <v>579</v>
      </c>
      <c r="D21" s="39">
        <v>12.98</v>
      </c>
      <c r="E21" s="33">
        <v>0.23</v>
      </c>
      <c r="F21" s="1">
        <f t="shared" si="1"/>
        <v>5.0000000000000711E-2</v>
      </c>
      <c r="H21" s="15">
        <f t="shared" si="0"/>
        <v>1.0004999999999999</v>
      </c>
      <c r="I21" s="1">
        <f t="shared" si="2"/>
        <v>1.0002</v>
      </c>
    </row>
    <row r="22" spans="1:13" x14ac:dyDescent="0.25">
      <c r="A22" s="24"/>
      <c r="C22" s="31">
        <v>591</v>
      </c>
      <c r="D22" s="39">
        <v>12.87</v>
      </c>
      <c r="E22" s="33">
        <v>-0.62</v>
      </c>
      <c r="F22" s="1">
        <f t="shared" si="1"/>
        <v>-6.0000000000000497E-2</v>
      </c>
      <c r="H22" s="15">
        <f t="shared" si="0"/>
        <v>0.99939999999999996</v>
      </c>
      <c r="I22" s="1">
        <f t="shared" si="2"/>
        <v>1.0002</v>
      </c>
    </row>
    <row r="23" spans="1:13" x14ac:dyDescent="0.25">
      <c r="A23" s="24"/>
      <c r="C23" s="31">
        <v>615</v>
      </c>
      <c r="D23" s="39">
        <v>12.96</v>
      </c>
      <c r="E23" s="33">
        <v>0.08</v>
      </c>
      <c r="F23" s="1">
        <f t="shared" si="1"/>
        <v>3.0000000000001137E-2</v>
      </c>
      <c r="H23" s="15">
        <f t="shared" si="0"/>
        <v>1.0003</v>
      </c>
      <c r="I23" s="1">
        <f t="shared" si="2"/>
        <v>1.0002</v>
      </c>
    </row>
    <row r="24" spans="1:13" x14ac:dyDescent="0.25">
      <c r="A24" s="24"/>
      <c r="C24" s="31">
        <v>644</v>
      </c>
      <c r="D24" s="39">
        <v>12.95</v>
      </c>
      <c r="E24" s="33">
        <v>0</v>
      </c>
      <c r="F24" s="1">
        <f t="shared" si="1"/>
        <v>1.9999999999999574E-2</v>
      </c>
      <c r="H24" s="15">
        <f t="shared" si="0"/>
        <v>1.0002</v>
      </c>
      <c r="I24" s="1">
        <f t="shared" si="2"/>
        <v>1.0002</v>
      </c>
    </row>
    <row r="25" spans="1:13" x14ac:dyDescent="0.25">
      <c r="A25" s="24"/>
      <c r="C25" s="31">
        <v>689</v>
      </c>
      <c r="D25" s="39">
        <v>12.74</v>
      </c>
      <c r="E25" s="33">
        <v>-1.62</v>
      </c>
      <c r="F25" s="1">
        <f t="shared" si="1"/>
        <v>-0.1899999999999995</v>
      </c>
      <c r="H25" s="15">
        <f t="shared" si="0"/>
        <v>0.99809999999999999</v>
      </c>
      <c r="I25" s="1">
        <f t="shared" si="2"/>
        <v>1.0002</v>
      </c>
    </row>
    <row r="26" spans="1:13" x14ac:dyDescent="0.25">
      <c r="A26" s="24"/>
      <c r="C26" s="31">
        <v>717</v>
      </c>
      <c r="D26" s="39">
        <v>13.06</v>
      </c>
      <c r="E26" s="33">
        <v>0.85</v>
      </c>
      <c r="F26" s="1">
        <f t="shared" si="1"/>
        <v>0.13000000000000078</v>
      </c>
      <c r="H26" s="15">
        <f t="shared" si="0"/>
        <v>1.0012999999999999</v>
      </c>
      <c r="I26" s="1">
        <f t="shared" si="2"/>
        <v>1.0002</v>
      </c>
    </row>
    <row r="27" spans="1:13" x14ac:dyDescent="0.25">
      <c r="C27" s="14">
        <v>744</v>
      </c>
      <c r="D27" s="39">
        <v>12.97</v>
      </c>
      <c r="E27" s="33">
        <v>0.16</v>
      </c>
      <c r="F27" s="1">
        <f t="shared" si="1"/>
        <v>4.0000000000000924E-2</v>
      </c>
      <c r="H27" s="15">
        <f t="shared" si="0"/>
        <v>1.0004</v>
      </c>
      <c r="I27" s="1">
        <f t="shared" si="2"/>
        <v>1.0002</v>
      </c>
    </row>
    <row r="28" spans="1:13" x14ac:dyDescent="0.25">
      <c r="M28" s="1" t="s">
        <v>29</v>
      </c>
    </row>
  </sheetData>
  <sheetProtection algorithmName="SHA-512" hashValue="ztP1AlKpniqeQj4+ZW4gS529HvnhhxD0FdV59MIyANvhC3D/6lBwyatOQSjY2D6zjAW6XEwxSVVV2m7n3SeLyA==" saltValue="/Pt2okeHbN8rhk3j2cDuDQ==" spinCount="100000" sheet="1" objects="1" scenarios="1" selectLockedCells="1" selectUnlockedCells="1"/>
  <sortState xmlns:xlrd2="http://schemas.microsoft.com/office/spreadsheetml/2017/richdata2" ref="C11:F24">
    <sortCondition ref="C11:C24"/>
  </sortState>
  <conditionalFormatting sqref="E11:E16 E18:E27">
    <cfRule type="cellIs" dxfId="29" priority="1" stopIfTrue="1" operator="between">
      <formula>-2</formula>
      <formula>2</formula>
    </cfRule>
    <cfRule type="cellIs" dxfId="28" priority="2" stopIfTrue="1" operator="between">
      <formula>-3</formula>
      <formula>3</formula>
    </cfRule>
    <cfRule type="cellIs" dxfId="27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A1:I27"/>
  <sheetViews>
    <sheetView zoomScale="80" zoomScaleNormal="80" workbookViewId="0"/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.42578125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10</v>
      </c>
      <c r="E1" s="3"/>
      <c r="F1" s="4"/>
    </row>
    <row r="2" spans="1:9" x14ac:dyDescent="0.25">
      <c r="C2" s="5" t="s">
        <v>3</v>
      </c>
      <c r="D2" s="16">
        <v>12.39</v>
      </c>
      <c r="E2" s="1" t="s">
        <v>14</v>
      </c>
    </row>
    <row r="3" spans="1:9" x14ac:dyDescent="0.25">
      <c r="C3" s="5" t="s">
        <v>17</v>
      </c>
      <c r="D3" s="16">
        <v>12.41</v>
      </c>
      <c r="E3" s="1" t="s">
        <v>14</v>
      </c>
      <c r="F3" s="7"/>
    </row>
    <row r="4" spans="1:9" x14ac:dyDescent="0.25">
      <c r="C4" s="5" t="s">
        <v>18</v>
      </c>
      <c r="D4" s="16">
        <v>7.0000000000000007E-2</v>
      </c>
      <c r="E4" s="1" t="s">
        <v>14</v>
      </c>
      <c r="F4" s="7"/>
    </row>
    <row r="5" spans="1:9" x14ac:dyDescent="0.25">
      <c r="C5" s="5" t="s">
        <v>19</v>
      </c>
      <c r="D5" s="17">
        <f>(D4/D3)*100</f>
        <v>0.56406124093473009</v>
      </c>
      <c r="E5" s="1" t="s">
        <v>2</v>
      </c>
      <c r="F5" s="7"/>
    </row>
    <row r="6" spans="1:9" x14ac:dyDescent="0.25">
      <c r="C6" s="5" t="s">
        <v>6</v>
      </c>
      <c r="D6" s="9">
        <f>COUNTA(E11:E29)</f>
        <v>16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16</v>
      </c>
    </row>
    <row r="10" spans="1:9" x14ac:dyDescent="0.25">
      <c r="A10" s="11"/>
      <c r="D10" s="7"/>
      <c r="E10" s="7"/>
      <c r="F10" s="7"/>
      <c r="H10" s="12" t="s">
        <v>22</v>
      </c>
      <c r="I10" s="12" t="s">
        <v>23</v>
      </c>
    </row>
    <row r="11" spans="1:9" x14ac:dyDescent="0.25">
      <c r="C11" s="31">
        <v>127</v>
      </c>
      <c r="D11" s="39">
        <v>12.38</v>
      </c>
      <c r="E11" s="33">
        <v>-0.28000000000000003</v>
      </c>
      <c r="F11" s="1">
        <f>((D11-D$2))</f>
        <v>-9.9999999999997868E-3</v>
      </c>
      <c r="H11" s="15">
        <f t="shared" ref="H11:H27" si="0">(100+F11)/100</f>
        <v>0.9998999999999999</v>
      </c>
      <c r="I11" s="1">
        <f>1+($D$3-$D$2)/100</f>
        <v>1.0002</v>
      </c>
    </row>
    <row r="12" spans="1:9" x14ac:dyDescent="0.25">
      <c r="C12" s="31">
        <v>193</v>
      </c>
      <c r="D12" s="39">
        <v>12.34</v>
      </c>
      <c r="E12" s="33">
        <v>-0.6</v>
      </c>
      <c r="F12" s="1">
        <f t="shared" ref="F12:F27" si="1">((D12-D$2))</f>
        <v>-5.0000000000000711E-2</v>
      </c>
      <c r="H12" s="15">
        <f t="shared" si="0"/>
        <v>0.99950000000000006</v>
      </c>
      <c r="I12" s="1">
        <f t="shared" ref="I12:I27" si="2">1+($D$3-$D$2)/100</f>
        <v>1.0002</v>
      </c>
    </row>
    <row r="13" spans="1:9" x14ac:dyDescent="0.25">
      <c r="C13" s="31">
        <v>223</v>
      </c>
      <c r="D13" s="39">
        <v>12.45</v>
      </c>
      <c r="E13" s="33">
        <v>0.28999999999999998</v>
      </c>
      <c r="F13" s="1">
        <f t="shared" si="1"/>
        <v>5.9999999999998721E-2</v>
      </c>
      <c r="H13" s="15">
        <f t="shared" si="0"/>
        <v>1.0005999999999999</v>
      </c>
      <c r="I13" s="1">
        <f t="shared" si="2"/>
        <v>1.0002</v>
      </c>
    </row>
    <row r="14" spans="1:9" x14ac:dyDescent="0.25">
      <c r="C14" s="31">
        <v>225</v>
      </c>
      <c r="D14" s="39">
        <v>12.44</v>
      </c>
      <c r="E14" s="33">
        <v>0.21</v>
      </c>
      <c r="F14" s="1">
        <f t="shared" si="1"/>
        <v>4.9999999999998934E-2</v>
      </c>
      <c r="H14" s="15">
        <f t="shared" si="0"/>
        <v>1.0004999999999999</v>
      </c>
      <c r="I14" s="1">
        <f t="shared" si="2"/>
        <v>1.0002</v>
      </c>
    </row>
    <row r="15" spans="1:9" x14ac:dyDescent="0.25">
      <c r="C15" s="31">
        <v>295</v>
      </c>
      <c r="D15" s="39">
        <v>12.38</v>
      </c>
      <c r="E15" s="33">
        <v>-0.28000000000000003</v>
      </c>
      <c r="F15" s="1">
        <f t="shared" si="1"/>
        <v>-9.9999999999997868E-3</v>
      </c>
      <c r="H15" s="15">
        <f t="shared" si="0"/>
        <v>0.9998999999999999</v>
      </c>
      <c r="I15" s="1">
        <f t="shared" si="2"/>
        <v>1.0002</v>
      </c>
    </row>
    <row r="16" spans="1:9" x14ac:dyDescent="0.25">
      <c r="C16" s="31">
        <v>339</v>
      </c>
      <c r="D16" s="39">
        <v>12.44</v>
      </c>
      <c r="E16" s="33">
        <v>0.21</v>
      </c>
      <c r="F16" s="1">
        <f t="shared" si="1"/>
        <v>4.9999999999998934E-2</v>
      </c>
      <c r="H16" s="15">
        <f t="shared" si="0"/>
        <v>1.0004999999999999</v>
      </c>
      <c r="I16" s="1">
        <f t="shared" si="2"/>
        <v>1.0002</v>
      </c>
    </row>
    <row r="17" spans="3:9" x14ac:dyDescent="0.25">
      <c r="C17" s="31">
        <v>446</v>
      </c>
      <c r="D17" s="39"/>
      <c r="H17" s="15"/>
      <c r="I17" s="1">
        <f t="shared" si="2"/>
        <v>1.0002</v>
      </c>
    </row>
    <row r="18" spans="3:9" x14ac:dyDescent="0.25">
      <c r="C18" s="31">
        <v>509</v>
      </c>
      <c r="D18" s="39">
        <v>12.54</v>
      </c>
      <c r="E18" s="33">
        <v>1.01</v>
      </c>
      <c r="F18" s="1">
        <f t="shared" si="1"/>
        <v>0.14999999999999858</v>
      </c>
      <c r="H18" s="15">
        <f t="shared" si="0"/>
        <v>1.0015000000000001</v>
      </c>
      <c r="I18" s="1">
        <f t="shared" si="2"/>
        <v>1.0002</v>
      </c>
    </row>
    <row r="19" spans="3:9" x14ac:dyDescent="0.25">
      <c r="C19" s="31">
        <v>512</v>
      </c>
      <c r="D19" s="39">
        <v>12.36</v>
      </c>
      <c r="E19" s="33">
        <v>-0.44</v>
      </c>
      <c r="F19" s="1">
        <f t="shared" si="1"/>
        <v>-3.0000000000001137E-2</v>
      </c>
      <c r="H19" s="15">
        <f t="shared" si="0"/>
        <v>0.99970000000000003</v>
      </c>
      <c r="I19" s="1">
        <f t="shared" si="2"/>
        <v>1.0002</v>
      </c>
    </row>
    <row r="20" spans="3:9" x14ac:dyDescent="0.25">
      <c r="C20" s="31">
        <v>551</v>
      </c>
      <c r="D20" s="39">
        <v>12.45</v>
      </c>
      <c r="E20" s="33">
        <v>0.28999999999999998</v>
      </c>
      <c r="F20" s="1">
        <f t="shared" si="1"/>
        <v>5.9999999999998721E-2</v>
      </c>
      <c r="H20" s="15">
        <f t="shared" si="0"/>
        <v>1.0005999999999999</v>
      </c>
      <c r="I20" s="1">
        <f t="shared" si="2"/>
        <v>1.0002</v>
      </c>
    </row>
    <row r="21" spans="3:9" x14ac:dyDescent="0.25">
      <c r="C21" s="31">
        <v>579</v>
      </c>
      <c r="D21" s="39">
        <v>12.4</v>
      </c>
      <c r="E21" s="33">
        <v>-0.12</v>
      </c>
      <c r="F21" s="1">
        <f t="shared" si="1"/>
        <v>9.9999999999997868E-3</v>
      </c>
      <c r="H21" s="15">
        <f t="shared" si="0"/>
        <v>1.0001</v>
      </c>
      <c r="I21" s="1">
        <f t="shared" si="2"/>
        <v>1.0002</v>
      </c>
    </row>
    <row r="22" spans="3:9" x14ac:dyDescent="0.25">
      <c r="C22" s="31">
        <v>591</v>
      </c>
      <c r="D22" s="39">
        <v>12.35</v>
      </c>
      <c r="E22" s="33">
        <v>-0.52</v>
      </c>
      <c r="F22" s="1">
        <f t="shared" si="1"/>
        <v>-4.0000000000000924E-2</v>
      </c>
      <c r="H22" s="15">
        <f t="shared" si="0"/>
        <v>0.99959999999999993</v>
      </c>
      <c r="I22" s="1">
        <f t="shared" si="2"/>
        <v>1.0002</v>
      </c>
    </row>
    <row r="23" spans="3:9" x14ac:dyDescent="0.25">
      <c r="C23" s="31">
        <v>615</v>
      </c>
      <c r="D23" s="39">
        <v>12.49</v>
      </c>
      <c r="E23" s="33">
        <v>0.61</v>
      </c>
      <c r="F23" s="1">
        <f t="shared" si="1"/>
        <v>9.9999999999999645E-2</v>
      </c>
      <c r="H23" s="15">
        <f t="shared" si="0"/>
        <v>1.0009999999999999</v>
      </c>
      <c r="I23" s="1">
        <f t="shared" si="2"/>
        <v>1.0002</v>
      </c>
    </row>
    <row r="24" spans="3:9" x14ac:dyDescent="0.25">
      <c r="C24" s="31">
        <v>644</v>
      </c>
      <c r="D24" s="39">
        <v>12.41</v>
      </c>
      <c r="E24" s="33">
        <v>-0.03</v>
      </c>
      <c r="F24" s="1">
        <f t="shared" si="1"/>
        <v>1.9999999999999574E-2</v>
      </c>
      <c r="H24" s="15">
        <f t="shared" si="0"/>
        <v>1.0002</v>
      </c>
      <c r="I24" s="1">
        <f t="shared" si="2"/>
        <v>1.0002</v>
      </c>
    </row>
    <row r="25" spans="3:9" x14ac:dyDescent="0.25">
      <c r="C25" s="31">
        <v>689</v>
      </c>
      <c r="D25" s="39">
        <v>12.21</v>
      </c>
      <c r="E25" s="33">
        <v>-1.65</v>
      </c>
      <c r="F25" s="1">
        <f t="shared" si="1"/>
        <v>-0.17999999999999972</v>
      </c>
      <c r="H25" s="15">
        <f t="shared" si="0"/>
        <v>0.99819999999999998</v>
      </c>
      <c r="I25" s="1">
        <f t="shared" si="2"/>
        <v>1.0002</v>
      </c>
    </row>
    <row r="26" spans="3:9" x14ac:dyDescent="0.25">
      <c r="C26" s="31">
        <v>717</v>
      </c>
      <c r="D26" s="39">
        <v>12.49</v>
      </c>
      <c r="E26" s="33">
        <v>0.61</v>
      </c>
      <c r="F26" s="1">
        <f t="shared" si="1"/>
        <v>9.9999999999999645E-2</v>
      </c>
      <c r="H26" s="15">
        <f t="shared" si="0"/>
        <v>1.0009999999999999</v>
      </c>
      <c r="I26" s="1">
        <f t="shared" si="2"/>
        <v>1.0002</v>
      </c>
    </row>
    <row r="27" spans="3:9" x14ac:dyDescent="0.25">
      <c r="C27" s="14">
        <v>744</v>
      </c>
      <c r="D27" s="39">
        <v>12.42</v>
      </c>
      <c r="E27" s="33">
        <v>0.05</v>
      </c>
      <c r="F27" s="1">
        <f t="shared" si="1"/>
        <v>2.9999999999999361E-2</v>
      </c>
      <c r="H27" s="15">
        <f t="shared" si="0"/>
        <v>1.0003</v>
      </c>
      <c r="I27" s="1">
        <f t="shared" si="2"/>
        <v>1.0002</v>
      </c>
    </row>
  </sheetData>
  <sheetProtection algorithmName="SHA-512" hashValue="vUIzWllQS5cSTxZTwGvm/jZIxaOqyTEeFMCHMbxhb+rlsdwowiqtleM2JauHL0LoWYE9SXNxo4Jodcc0yliArg==" saltValue="b3KLttI3ltbw2iLbibG78w==" spinCount="100000" sheet="1" objects="1" scenarios="1" selectLockedCells="1" selectUnlockedCells="1"/>
  <sortState xmlns:xlrd2="http://schemas.microsoft.com/office/spreadsheetml/2017/richdata2" ref="C11:F24">
    <sortCondition ref="C11:C24"/>
  </sortState>
  <conditionalFormatting sqref="E11:E16 E18:E27">
    <cfRule type="cellIs" dxfId="26" priority="1" stopIfTrue="1" operator="between">
      <formula>-2</formula>
      <formula>2</formula>
    </cfRule>
    <cfRule type="cellIs" dxfId="25" priority="2" stopIfTrue="1" operator="between">
      <formula>-3</formula>
      <formula>3</formula>
    </cfRule>
    <cfRule type="cellIs" dxfId="24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A1:I27"/>
  <sheetViews>
    <sheetView zoomScale="80" zoomScaleNormal="80" workbookViewId="0"/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.42578125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11</v>
      </c>
      <c r="E1" s="3"/>
      <c r="F1" s="4"/>
    </row>
    <row r="2" spans="1:9" x14ac:dyDescent="0.25">
      <c r="C2" s="5" t="s">
        <v>3</v>
      </c>
      <c r="D2" s="16">
        <v>0.34</v>
      </c>
      <c r="E2" s="1" t="s">
        <v>14</v>
      </c>
    </row>
    <row r="3" spans="1:9" x14ac:dyDescent="0.25">
      <c r="C3" s="5" t="s">
        <v>17</v>
      </c>
      <c r="D3" s="16">
        <v>0.34620000000000001</v>
      </c>
      <c r="E3" s="1" t="s">
        <v>14</v>
      </c>
      <c r="F3" s="7"/>
    </row>
    <row r="4" spans="1:9" x14ac:dyDescent="0.25">
      <c r="C4" s="5" t="s">
        <v>18</v>
      </c>
      <c r="D4" s="16">
        <v>6.0400000000000002E-2</v>
      </c>
      <c r="E4" s="1" t="s">
        <v>14</v>
      </c>
      <c r="F4" s="7"/>
    </row>
    <row r="5" spans="1:9" x14ac:dyDescent="0.25">
      <c r="C5" s="5" t="s">
        <v>19</v>
      </c>
      <c r="D5" s="17">
        <f>(D4/D3)*100</f>
        <v>17.446562680531486</v>
      </c>
      <c r="E5" s="1" t="s">
        <v>2</v>
      </c>
      <c r="F5" s="7"/>
    </row>
    <row r="6" spans="1:9" x14ac:dyDescent="0.25">
      <c r="C6" s="5" t="s">
        <v>6</v>
      </c>
      <c r="D6" s="9">
        <f>COUNTA(E11:E29)</f>
        <v>16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16</v>
      </c>
    </row>
    <row r="10" spans="1:9" x14ac:dyDescent="0.25">
      <c r="A10" s="11"/>
      <c r="D10" s="7"/>
      <c r="E10" s="7"/>
      <c r="F10" s="7"/>
      <c r="H10" s="12" t="s">
        <v>22</v>
      </c>
      <c r="I10" s="12" t="s">
        <v>23</v>
      </c>
    </row>
    <row r="11" spans="1:9" x14ac:dyDescent="0.25">
      <c r="C11" s="31">
        <v>127</v>
      </c>
      <c r="D11" s="18">
        <v>0.61</v>
      </c>
      <c r="E11" s="33">
        <v>4.37</v>
      </c>
      <c r="F11" s="1">
        <f>((D11-D$2))</f>
        <v>0.26999999999999996</v>
      </c>
      <c r="H11" s="15">
        <f t="shared" ref="H11:H27" si="0">(100+F11)/100</f>
        <v>1.0026999999999999</v>
      </c>
      <c r="I11" s="1">
        <f>1+($D$3-$D$2)/100</f>
        <v>1.000062</v>
      </c>
    </row>
    <row r="12" spans="1:9" x14ac:dyDescent="0.25">
      <c r="C12" s="31">
        <v>193</v>
      </c>
      <c r="D12" s="18">
        <v>0.37</v>
      </c>
      <c r="E12" s="33">
        <v>0.39</v>
      </c>
      <c r="F12" s="1">
        <f t="shared" ref="F12:F27" si="1">((D12-D$2))</f>
        <v>2.9999999999999971E-2</v>
      </c>
      <c r="H12" s="15">
        <f t="shared" si="0"/>
        <v>1.0003</v>
      </c>
      <c r="I12" s="1">
        <f t="shared" ref="I12:I27" si="2">1+($D$3-$D$2)/100</f>
        <v>1.000062</v>
      </c>
    </row>
    <row r="13" spans="1:9" x14ac:dyDescent="0.25">
      <c r="C13" s="31">
        <v>223</v>
      </c>
      <c r="D13" s="18">
        <v>0.35</v>
      </c>
      <c r="E13" s="33">
        <v>0.06</v>
      </c>
      <c r="F13" s="1">
        <f t="shared" si="1"/>
        <v>9.9999999999999534E-3</v>
      </c>
      <c r="H13" s="15">
        <f t="shared" si="0"/>
        <v>1.0001</v>
      </c>
      <c r="I13" s="1">
        <f t="shared" si="2"/>
        <v>1.000062</v>
      </c>
    </row>
    <row r="14" spans="1:9" x14ac:dyDescent="0.25">
      <c r="C14" s="31">
        <v>225</v>
      </c>
      <c r="D14" s="18">
        <v>0.32</v>
      </c>
      <c r="E14" s="33">
        <v>-0.43</v>
      </c>
      <c r="F14" s="1">
        <f t="shared" si="1"/>
        <v>-2.0000000000000018E-2</v>
      </c>
      <c r="H14" s="15">
        <f t="shared" si="0"/>
        <v>0.99980000000000002</v>
      </c>
      <c r="I14" s="1">
        <f t="shared" si="2"/>
        <v>1.000062</v>
      </c>
    </row>
    <row r="15" spans="1:9" x14ac:dyDescent="0.25">
      <c r="C15" s="31">
        <v>295</v>
      </c>
      <c r="D15" s="18">
        <v>0.35</v>
      </c>
      <c r="E15" s="33">
        <v>0.06</v>
      </c>
      <c r="F15" s="1">
        <f t="shared" si="1"/>
        <v>9.9999999999999534E-3</v>
      </c>
      <c r="H15" s="15">
        <f t="shared" si="0"/>
        <v>1.0001</v>
      </c>
      <c r="I15" s="1">
        <f t="shared" si="2"/>
        <v>1.000062</v>
      </c>
    </row>
    <row r="16" spans="1:9" x14ac:dyDescent="0.25">
      <c r="C16" s="31">
        <v>339</v>
      </c>
      <c r="D16" s="18">
        <v>0.36</v>
      </c>
      <c r="E16" s="33">
        <v>0.23</v>
      </c>
      <c r="F16" s="1">
        <f t="shared" si="1"/>
        <v>1.9999999999999962E-2</v>
      </c>
      <c r="H16" s="15">
        <f t="shared" si="0"/>
        <v>1.0002</v>
      </c>
      <c r="I16" s="1">
        <f t="shared" si="2"/>
        <v>1.000062</v>
      </c>
    </row>
    <row r="17" spans="3:9" x14ac:dyDescent="0.25">
      <c r="C17" s="31">
        <v>446</v>
      </c>
      <c r="D17" s="18"/>
      <c r="H17" s="15"/>
      <c r="I17" s="1">
        <f t="shared" si="2"/>
        <v>1.000062</v>
      </c>
    </row>
    <row r="18" spans="3:9" x14ac:dyDescent="0.25">
      <c r="C18" s="31">
        <v>509</v>
      </c>
      <c r="D18" s="18">
        <v>0.5</v>
      </c>
      <c r="E18" s="33">
        <v>2.5499999999999998</v>
      </c>
      <c r="F18" s="1">
        <f t="shared" si="1"/>
        <v>0.15999999999999998</v>
      </c>
      <c r="H18" s="15">
        <f t="shared" si="0"/>
        <v>1.0016</v>
      </c>
      <c r="I18" s="1">
        <f t="shared" si="2"/>
        <v>1.000062</v>
      </c>
    </row>
    <row r="19" spans="3:9" x14ac:dyDescent="0.25">
      <c r="C19" s="31">
        <v>512</v>
      </c>
      <c r="D19" s="18">
        <v>0.28999999999999998</v>
      </c>
      <c r="E19" s="33">
        <v>-0.93</v>
      </c>
      <c r="F19" s="1">
        <f t="shared" si="1"/>
        <v>-5.0000000000000044E-2</v>
      </c>
      <c r="H19" s="15">
        <f t="shared" si="0"/>
        <v>0.99950000000000006</v>
      </c>
      <c r="I19" s="1">
        <f t="shared" si="2"/>
        <v>1.000062</v>
      </c>
    </row>
    <row r="20" spans="3:9" x14ac:dyDescent="0.25">
      <c r="C20" s="31">
        <v>551</v>
      </c>
      <c r="D20" s="18">
        <v>0.28999999999999998</v>
      </c>
      <c r="E20" s="33">
        <v>-0.93</v>
      </c>
      <c r="F20" s="1">
        <f t="shared" si="1"/>
        <v>-5.0000000000000044E-2</v>
      </c>
      <c r="H20" s="15">
        <f t="shared" si="0"/>
        <v>0.99950000000000006</v>
      </c>
      <c r="I20" s="1">
        <f t="shared" si="2"/>
        <v>1.000062</v>
      </c>
    </row>
    <row r="21" spans="3:9" x14ac:dyDescent="0.25">
      <c r="C21" s="31">
        <v>579</v>
      </c>
      <c r="D21" s="18">
        <v>0.31</v>
      </c>
      <c r="E21" s="33">
        <v>-0.6</v>
      </c>
      <c r="F21" s="1">
        <f t="shared" si="1"/>
        <v>-3.0000000000000027E-2</v>
      </c>
      <c r="H21" s="15">
        <f t="shared" si="0"/>
        <v>0.99970000000000003</v>
      </c>
      <c r="I21" s="1">
        <f t="shared" si="2"/>
        <v>1.000062</v>
      </c>
    </row>
    <row r="22" spans="3:9" x14ac:dyDescent="0.25">
      <c r="C22" s="31">
        <v>591</v>
      </c>
      <c r="D22" s="18">
        <v>0.31</v>
      </c>
      <c r="E22" s="33">
        <v>-0.6</v>
      </c>
      <c r="F22" s="1">
        <f t="shared" si="1"/>
        <v>-3.0000000000000027E-2</v>
      </c>
      <c r="H22" s="15">
        <f t="shared" si="0"/>
        <v>0.99970000000000003</v>
      </c>
      <c r="I22" s="1">
        <f t="shared" si="2"/>
        <v>1.000062</v>
      </c>
    </row>
    <row r="23" spans="3:9" x14ac:dyDescent="0.25">
      <c r="C23" s="31">
        <v>615</v>
      </c>
      <c r="D23" s="18">
        <v>0.42</v>
      </c>
      <c r="E23" s="33">
        <v>1.22</v>
      </c>
      <c r="F23" s="1">
        <f t="shared" si="1"/>
        <v>7.999999999999996E-2</v>
      </c>
      <c r="H23" s="15">
        <f t="shared" si="0"/>
        <v>1.0007999999999999</v>
      </c>
      <c r="I23" s="1">
        <f t="shared" si="2"/>
        <v>1.000062</v>
      </c>
    </row>
    <row r="24" spans="3:9" x14ac:dyDescent="0.25">
      <c r="C24" s="31">
        <v>644</v>
      </c>
      <c r="D24" s="18">
        <v>0.36</v>
      </c>
      <c r="E24" s="33">
        <v>0.23</v>
      </c>
      <c r="F24" s="1">
        <f t="shared" si="1"/>
        <v>1.9999999999999962E-2</v>
      </c>
      <c r="H24" s="15">
        <f t="shared" si="0"/>
        <v>1.0002</v>
      </c>
      <c r="I24" s="1">
        <f t="shared" si="2"/>
        <v>1.000062</v>
      </c>
    </row>
    <row r="25" spans="3:9" x14ac:dyDescent="0.25">
      <c r="C25" s="31">
        <v>689</v>
      </c>
      <c r="D25" s="18">
        <v>0.25</v>
      </c>
      <c r="E25" s="33">
        <v>-1.59</v>
      </c>
      <c r="F25" s="1">
        <f t="shared" si="1"/>
        <v>-9.0000000000000024E-2</v>
      </c>
      <c r="H25" s="15">
        <f t="shared" si="0"/>
        <v>0.99909999999999999</v>
      </c>
      <c r="I25" s="1">
        <f t="shared" si="2"/>
        <v>1.000062</v>
      </c>
    </row>
    <row r="26" spans="3:9" x14ac:dyDescent="0.25">
      <c r="C26" s="31">
        <v>717</v>
      </c>
      <c r="D26" s="18">
        <v>0.37</v>
      </c>
      <c r="E26" s="33">
        <v>0.39</v>
      </c>
      <c r="F26" s="1">
        <f t="shared" si="1"/>
        <v>2.9999999999999971E-2</v>
      </c>
      <c r="H26" s="15">
        <f t="shared" si="0"/>
        <v>1.0003</v>
      </c>
      <c r="I26" s="1">
        <f t="shared" si="2"/>
        <v>1.000062</v>
      </c>
    </row>
    <row r="27" spans="3:9" x14ac:dyDescent="0.25">
      <c r="C27" s="14">
        <v>744</v>
      </c>
      <c r="D27" s="38">
        <v>0.31</v>
      </c>
      <c r="E27" s="33">
        <v>-0.6</v>
      </c>
      <c r="F27" s="1">
        <f t="shared" si="1"/>
        <v>-3.0000000000000027E-2</v>
      </c>
      <c r="H27" s="15">
        <f t="shared" si="0"/>
        <v>0.99970000000000003</v>
      </c>
      <c r="I27" s="1">
        <f t="shared" si="2"/>
        <v>1.000062</v>
      </c>
    </row>
  </sheetData>
  <sheetProtection algorithmName="SHA-512" hashValue="Ces2NkyKX0sqDxZwx5YCk2BGBVJDmwctCfZvejNFlHO0DZr1QAgnWYfYDEFyBLFnX1aHwCQnwC1pB+kYBReeJA==" saltValue="xaJFYKcFNR02C3cC1pHsMQ==" spinCount="100000" sheet="1" objects="1" scenarios="1" selectLockedCells="1" selectUnlockedCells="1"/>
  <sortState xmlns:xlrd2="http://schemas.microsoft.com/office/spreadsheetml/2017/richdata2" ref="C11:F24">
    <sortCondition ref="C11:C24"/>
  </sortState>
  <conditionalFormatting sqref="E11:E16 E18:E27">
    <cfRule type="cellIs" dxfId="23" priority="1" stopIfTrue="1" operator="between">
      <formula>-2</formula>
      <formula>2</formula>
    </cfRule>
    <cfRule type="cellIs" dxfId="22" priority="2" stopIfTrue="1" operator="between">
      <formula>-3</formula>
      <formula>3</formula>
    </cfRule>
    <cfRule type="cellIs" dxfId="21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22B66-71C0-4A45-9478-AB2AE65FBC8D}">
  <sheetPr codeName="Sheet24"/>
  <dimension ref="A1:I27"/>
  <sheetViews>
    <sheetView zoomScale="80" zoomScaleNormal="80" workbookViewId="0"/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.42578125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33</v>
      </c>
      <c r="E1" s="3"/>
      <c r="F1" s="4"/>
    </row>
    <row r="2" spans="1:9" x14ac:dyDescent="0.25">
      <c r="C2" s="5" t="s">
        <v>3</v>
      </c>
      <c r="D2" s="16">
        <v>5.51</v>
      </c>
      <c r="E2" s="1" t="s">
        <v>14</v>
      </c>
    </row>
    <row r="3" spans="1:9" x14ac:dyDescent="0.25">
      <c r="C3" s="5" t="s">
        <v>17</v>
      </c>
      <c r="D3" s="16">
        <v>5.5330000000000004</v>
      </c>
      <c r="E3" s="1" t="s">
        <v>14</v>
      </c>
      <c r="F3" s="7"/>
    </row>
    <row r="4" spans="1:9" x14ac:dyDescent="0.25">
      <c r="C4" s="5" t="s">
        <v>18</v>
      </c>
      <c r="D4" s="16">
        <v>5.0999999999999997E-2</v>
      </c>
      <c r="E4" s="1" t="s">
        <v>14</v>
      </c>
      <c r="F4" s="7"/>
    </row>
    <row r="5" spans="1:9" x14ac:dyDescent="0.25">
      <c r="C5" s="5" t="s">
        <v>19</v>
      </c>
      <c r="D5" s="17">
        <v>0.05</v>
      </c>
      <c r="E5" s="1" t="s">
        <v>2</v>
      </c>
      <c r="F5" s="7"/>
    </row>
    <row r="6" spans="1:9" x14ac:dyDescent="0.25">
      <c r="C6" s="5" t="s">
        <v>6</v>
      </c>
      <c r="D6" s="9">
        <f>COUNTA(E11:E29)</f>
        <v>16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16</v>
      </c>
    </row>
    <row r="10" spans="1:9" x14ac:dyDescent="0.25">
      <c r="A10" s="11"/>
      <c r="D10" s="7"/>
      <c r="E10" s="7"/>
      <c r="F10" s="7"/>
      <c r="H10" s="12" t="s">
        <v>22</v>
      </c>
      <c r="I10" s="12" t="s">
        <v>23</v>
      </c>
    </row>
    <row r="11" spans="1:9" x14ac:dyDescent="0.25">
      <c r="C11" s="31">
        <v>127</v>
      </c>
      <c r="D11" s="18">
        <v>5.65</v>
      </c>
      <c r="E11" s="33">
        <v>2.12</v>
      </c>
      <c r="F11" s="1">
        <f>((D11-D$2))</f>
        <v>0.14000000000000057</v>
      </c>
      <c r="H11" s="15">
        <f t="shared" ref="H11:H27" si="0">(100+F11)/100</f>
        <v>1.0014000000000001</v>
      </c>
      <c r="I11" s="1">
        <f>1+($D$3-$D$2)/100</f>
        <v>1.00023</v>
      </c>
    </row>
    <row r="12" spans="1:9" x14ac:dyDescent="0.25">
      <c r="C12" s="31">
        <v>193</v>
      </c>
      <c r="D12" s="18">
        <v>5.51</v>
      </c>
      <c r="E12" s="33">
        <v>-0.41</v>
      </c>
      <c r="F12" s="1">
        <f t="shared" ref="F12:F27" si="1">((D12-D$2))</f>
        <v>0</v>
      </c>
      <c r="H12" s="15">
        <f t="shared" si="0"/>
        <v>1</v>
      </c>
      <c r="I12" s="1">
        <f t="shared" ref="I12:I27" si="2">1+($D$3-$D$2)/100</f>
        <v>1.00023</v>
      </c>
    </row>
    <row r="13" spans="1:9" x14ac:dyDescent="0.25">
      <c r="C13" s="31">
        <v>223</v>
      </c>
      <c r="D13" s="18">
        <v>5.56</v>
      </c>
      <c r="E13" s="33">
        <v>0.49</v>
      </c>
      <c r="F13" s="1">
        <f t="shared" si="1"/>
        <v>4.9999999999999822E-2</v>
      </c>
      <c r="H13" s="15">
        <f t="shared" si="0"/>
        <v>1.0004999999999999</v>
      </c>
      <c r="I13" s="1">
        <f t="shared" si="2"/>
        <v>1.00023</v>
      </c>
    </row>
    <row r="14" spans="1:9" x14ac:dyDescent="0.25">
      <c r="C14" s="31">
        <v>225</v>
      </c>
      <c r="D14" s="18">
        <v>5.54</v>
      </c>
      <c r="E14" s="33">
        <v>0.13</v>
      </c>
      <c r="F14" s="1">
        <f t="shared" si="1"/>
        <v>3.0000000000000249E-2</v>
      </c>
      <c r="H14" s="15">
        <f t="shared" si="0"/>
        <v>1.0003</v>
      </c>
      <c r="I14" s="1">
        <f t="shared" si="2"/>
        <v>1.00023</v>
      </c>
    </row>
    <row r="15" spans="1:9" x14ac:dyDescent="0.25">
      <c r="C15" s="31">
        <v>295</v>
      </c>
      <c r="D15" s="18">
        <v>5.52</v>
      </c>
      <c r="E15" s="33">
        <v>-0.23</v>
      </c>
      <c r="F15" s="1">
        <f t="shared" si="1"/>
        <v>9.9999999999997868E-3</v>
      </c>
      <c r="H15" s="15">
        <f t="shared" si="0"/>
        <v>1.0001</v>
      </c>
      <c r="I15" s="1">
        <f t="shared" si="2"/>
        <v>1.00023</v>
      </c>
    </row>
    <row r="16" spans="1:9" x14ac:dyDescent="0.25">
      <c r="C16" s="31">
        <v>339</v>
      </c>
      <c r="D16" s="18">
        <v>5.55</v>
      </c>
      <c r="E16" s="33">
        <v>0.31</v>
      </c>
      <c r="F16" s="1">
        <f t="shared" si="1"/>
        <v>4.0000000000000036E-2</v>
      </c>
      <c r="H16" s="15">
        <f t="shared" si="0"/>
        <v>1.0004</v>
      </c>
      <c r="I16" s="1">
        <f t="shared" si="2"/>
        <v>1.00023</v>
      </c>
    </row>
    <row r="17" spans="3:9" x14ac:dyDescent="0.25">
      <c r="C17" s="31">
        <v>446</v>
      </c>
      <c r="D17" s="18"/>
      <c r="H17" s="15"/>
      <c r="I17" s="1">
        <f t="shared" si="2"/>
        <v>1.00023</v>
      </c>
    </row>
    <row r="18" spans="3:9" x14ac:dyDescent="0.25">
      <c r="C18" s="31">
        <v>509</v>
      </c>
      <c r="D18" s="18">
        <v>5.65</v>
      </c>
      <c r="E18" s="33">
        <v>2.12</v>
      </c>
      <c r="F18" s="1">
        <f t="shared" si="1"/>
        <v>0.14000000000000057</v>
      </c>
      <c r="H18" s="15">
        <f t="shared" si="0"/>
        <v>1.0014000000000001</v>
      </c>
      <c r="I18" s="1">
        <f t="shared" si="2"/>
        <v>1.00023</v>
      </c>
    </row>
    <row r="19" spans="3:9" x14ac:dyDescent="0.25">
      <c r="C19" s="31">
        <v>512</v>
      </c>
      <c r="D19" s="18">
        <v>5.5</v>
      </c>
      <c r="E19" s="33">
        <v>-0.59</v>
      </c>
      <c r="F19" s="1">
        <f t="shared" si="1"/>
        <v>-9.9999999999997868E-3</v>
      </c>
      <c r="H19" s="15">
        <f t="shared" si="0"/>
        <v>0.9998999999999999</v>
      </c>
      <c r="I19" s="1">
        <f t="shared" si="2"/>
        <v>1.00023</v>
      </c>
    </row>
    <row r="20" spans="3:9" x14ac:dyDescent="0.25">
      <c r="C20" s="31">
        <v>551</v>
      </c>
      <c r="D20" s="18">
        <v>5.51</v>
      </c>
      <c r="E20" s="33">
        <v>-0.41</v>
      </c>
      <c r="F20" s="1">
        <f t="shared" si="1"/>
        <v>0</v>
      </c>
      <c r="H20" s="15">
        <f t="shared" si="0"/>
        <v>1</v>
      </c>
      <c r="I20" s="1">
        <f t="shared" si="2"/>
        <v>1.00023</v>
      </c>
    </row>
    <row r="21" spans="3:9" x14ac:dyDescent="0.25">
      <c r="C21" s="31">
        <v>579</v>
      </c>
      <c r="D21" s="18">
        <v>5.51</v>
      </c>
      <c r="E21" s="33">
        <v>-0.41</v>
      </c>
      <c r="F21" s="1">
        <f t="shared" si="1"/>
        <v>0</v>
      </c>
      <c r="H21" s="15">
        <f t="shared" si="0"/>
        <v>1</v>
      </c>
      <c r="I21" s="1">
        <f t="shared" si="2"/>
        <v>1.00023</v>
      </c>
    </row>
    <row r="22" spans="3:9" x14ac:dyDescent="0.25">
      <c r="C22" s="31">
        <v>591</v>
      </c>
      <c r="D22" s="18">
        <v>5.47</v>
      </c>
      <c r="E22" s="33">
        <v>-1.1399999999999999</v>
      </c>
      <c r="F22" s="1">
        <f t="shared" si="1"/>
        <v>-4.0000000000000036E-2</v>
      </c>
      <c r="H22" s="15">
        <f t="shared" si="0"/>
        <v>0.99959999999999993</v>
      </c>
      <c r="I22" s="1">
        <f t="shared" si="2"/>
        <v>1.00023</v>
      </c>
    </row>
    <row r="23" spans="3:9" x14ac:dyDescent="0.25">
      <c r="C23" s="31">
        <v>615</v>
      </c>
      <c r="D23" s="18">
        <v>5.49</v>
      </c>
      <c r="E23" s="33">
        <v>-0.77</v>
      </c>
      <c r="F23" s="1">
        <f t="shared" si="1"/>
        <v>-1.9999999999999574E-2</v>
      </c>
      <c r="H23" s="15">
        <f t="shared" si="0"/>
        <v>0.99980000000000002</v>
      </c>
      <c r="I23" s="1">
        <f t="shared" si="2"/>
        <v>1.00023</v>
      </c>
    </row>
    <row r="24" spans="3:9" x14ac:dyDescent="0.25">
      <c r="C24" s="31">
        <v>644</v>
      </c>
      <c r="D24" s="18">
        <v>5.56</v>
      </c>
      <c r="E24" s="33">
        <v>0.49</v>
      </c>
      <c r="F24" s="1">
        <f t="shared" si="1"/>
        <v>4.9999999999999822E-2</v>
      </c>
      <c r="H24" s="15">
        <f t="shared" si="0"/>
        <v>1.0004999999999999</v>
      </c>
      <c r="I24" s="1">
        <f t="shared" si="2"/>
        <v>1.00023</v>
      </c>
    </row>
    <row r="25" spans="3:9" x14ac:dyDescent="0.25">
      <c r="C25" s="31">
        <v>689</v>
      </c>
      <c r="D25" s="18">
        <v>5.43</v>
      </c>
      <c r="E25" s="33">
        <v>-1.86</v>
      </c>
      <c r="F25" s="1">
        <f t="shared" si="1"/>
        <v>-8.0000000000000071E-2</v>
      </c>
      <c r="H25" s="15">
        <f t="shared" si="0"/>
        <v>0.99919999999999998</v>
      </c>
      <c r="I25" s="1">
        <f t="shared" si="2"/>
        <v>1.00023</v>
      </c>
    </row>
    <row r="26" spans="3:9" x14ac:dyDescent="0.25">
      <c r="C26" s="31">
        <v>717</v>
      </c>
      <c r="D26" s="18">
        <v>5.58</v>
      </c>
      <c r="E26" s="33">
        <v>0.85</v>
      </c>
      <c r="F26" s="1">
        <f t="shared" si="1"/>
        <v>7.0000000000000284E-2</v>
      </c>
      <c r="H26" s="15">
        <f t="shared" si="0"/>
        <v>1.0006999999999999</v>
      </c>
      <c r="I26" s="1">
        <f t="shared" si="2"/>
        <v>1.00023</v>
      </c>
    </row>
    <row r="27" spans="3:9" x14ac:dyDescent="0.25">
      <c r="C27" s="14">
        <v>744</v>
      </c>
      <c r="D27" s="38">
        <v>5.55</v>
      </c>
      <c r="E27" s="33">
        <v>0.31</v>
      </c>
      <c r="F27" s="1">
        <f t="shared" si="1"/>
        <v>4.0000000000000036E-2</v>
      </c>
      <c r="H27" s="15">
        <f t="shared" si="0"/>
        <v>1.0004</v>
      </c>
      <c r="I27" s="1">
        <f t="shared" si="2"/>
        <v>1.00023</v>
      </c>
    </row>
  </sheetData>
  <sheetProtection algorithmName="SHA-512" hashValue="luOpYLv4LsPVw2S4oBxPk5RsMvE1uMqgj6Bh3KUb7tDW9+xTzzsAUbdwBwaJSVreHmCsF86Et+LrjXwNg3xsvQ==" saltValue="lmdPGUwdITZhk49D/yF2nA==" spinCount="100000" sheet="1" objects="1" scenarios="1" selectLockedCells="1" selectUnlockedCells="1"/>
  <conditionalFormatting sqref="E11:E16 E18:E27">
    <cfRule type="cellIs" dxfId="20" priority="1" stopIfTrue="1" operator="between">
      <formula>-2</formula>
      <formula>2</formula>
    </cfRule>
    <cfRule type="cellIs" dxfId="19" priority="2" stopIfTrue="1" operator="between">
      <formula>-3</formula>
      <formula>3</formula>
    </cfRule>
    <cfRule type="cellIs" dxfId="18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E0E4A-7F45-42EE-88A4-29DBD85C2624}">
  <sheetPr codeName="Sheet21"/>
  <dimension ref="A1:I27"/>
  <sheetViews>
    <sheetView zoomScale="80" zoomScaleNormal="80" workbookViewId="0"/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.42578125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30</v>
      </c>
      <c r="E1" s="3"/>
      <c r="F1" s="4"/>
    </row>
    <row r="2" spans="1:9" x14ac:dyDescent="0.25">
      <c r="C2" s="5" t="s">
        <v>3</v>
      </c>
      <c r="D2" s="16">
        <v>0.27</v>
      </c>
      <c r="E2" s="1" t="s">
        <v>14</v>
      </c>
    </row>
    <row r="3" spans="1:9" x14ac:dyDescent="0.25">
      <c r="C3" s="5" t="s">
        <v>17</v>
      </c>
      <c r="D3" s="16">
        <v>0.27889999999999998</v>
      </c>
      <c r="E3" s="1" t="s">
        <v>14</v>
      </c>
      <c r="F3" s="7"/>
    </row>
    <row r="4" spans="1:9" x14ac:dyDescent="0.25">
      <c r="C4" s="5" t="s">
        <v>18</v>
      </c>
      <c r="D4" s="16">
        <v>5.0500000000000003E-2</v>
      </c>
      <c r="E4" s="1" t="s">
        <v>14</v>
      </c>
      <c r="F4" s="7"/>
    </row>
    <row r="5" spans="1:9" x14ac:dyDescent="0.25">
      <c r="C5" s="5" t="s">
        <v>19</v>
      </c>
      <c r="D5" s="17">
        <f>(D4/D3)*100</f>
        <v>18.106848332735751</v>
      </c>
      <c r="E5" s="1" t="s">
        <v>2</v>
      </c>
      <c r="F5" s="7"/>
    </row>
    <row r="6" spans="1:9" x14ac:dyDescent="0.25">
      <c r="C6" s="5" t="s">
        <v>6</v>
      </c>
      <c r="D6" s="5">
        <f>COUNTA(E11:E29)</f>
        <v>16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16</v>
      </c>
    </row>
    <row r="10" spans="1:9" x14ac:dyDescent="0.25">
      <c r="A10" s="11"/>
      <c r="D10" s="7"/>
      <c r="E10" s="7"/>
      <c r="F10" s="7"/>
      <c r="H10" s="12" t="s">
        <v>22</v>
      </c>
      <c r="I10" s="12" t="s">
        <v>23</v>
      </c>
    </row>
    <row r="11" spans="1:9" x14ac:dyDescent="0.25">
      <c r="C11" s="31">
        <v>127</v>
      </c>
      <c r="D11" s="18">
        <v>0.54</v>
      </c>
      <c r="E11" s="33">
        <v>5.17</v>
      </c>
      <c r="F11" s="1">
        <f>((D11-D$2))</f>
        <v>0.27</v>
      </c>
      <c r="H11" s="15">
        <f t="shared" ref="H11:H27" si="0">(100+F11)/100</f>
        <v>1.0026999999999999</v>
      </c>
      <c r="I11" s="1">
        <f>1+($D$3-$D$2)/100</f>
        <v>1.000089</v>
      </c>
    </row>
    <row r="12" spans="1:9" x14ac:dyDescent="0.25">
      <c r="C12" s="31">
        <v>193</v>
      </c>
      <c r="D12" s="18">
        <v>0.3</v>
      </c>
      <c r="E12" s="33">
        <v>0.42</v>
      </c>
      <c r="F12" s="1">
        <f t="shared" ref="F12:F27" si="1">((D12-D$2))</f>
        <v>2.9999999999999971E-2</v>
      </c>
      <c r="H12" s="15">
        <f t="shared" si="0"/>
        <v>1.0003</v>
      </c>
      <c r="I12" s="1">
        <f t="shared" ref="I12:I27" si="2">1+($D$3-$D$2)/100</f>
        <v>1.000089</v>
      </c>
    </row>
    <row r="13" spans="1:9" x14ac:dyDescent="0.25">
      <c r="C13" s="31">
        <v>223</v>
      </c>
      <c r="D13" s="18">
        <v>0.28999999999999998</v>
      </c>
      <c r="E13" s="33">
        <v>0.22</v>
      </c>
      <c r="F13" s="1">
        <f t="shared" si="1"/>
        <v>1.9999999999999962E-2</v>
      </c>
      <c r="H13" s="15">
        <f t="shared" si="0"/>
        <v>1.0002</v>
      </c>
      <c r="I13" s="1">
        <f t="shared" si="2"/>
        <v>1.000089</v>
      </c>
    </row>
    <row r="14" spans="1:9" x14ac:dyDescent="0.25">
      <c r="C14" s="31">
        <v>225</v>
      </c>
      <c r="D14" s="18">
        <v>0.27</v>
      </c>
      <c r="E14" s="33">
        <v>-0.18</v>
      </c>
      <c r="F14" s="1">
        <f t="shared" si="1"/>
        <v>0</v>
      </c>
      <c r="H14" s="15">
        <f t="shared" si="0"/>
        <v>1</v>
      </c>
      <c r="I14" s="1">
        <f t="shared" si="2"/>
        <v>1.000089</v>
      </c>
    </row>
    <row r="15" spans="1:9" x14ac:dyDescent="0.25">
      <c r="C15" s="31">
        <v>295</v>
      </c>
      <c r="D15" s="18">
        <v>0.28999999999999998</v>
      </c>
      <c r="E15" s="33">
        <v>0.22</v>
      </c>
      <c r="F15" s="1">
        <f t="shared" si="1"/>
        <v>1.9999999999999962E-2</v>
      </c>
      <c r="H15" s="15">
        <f t="shared" si="0"/>
        <v>1.0002</v>
      </c>
      <c r="I15" s="1">
        <f t="shared" si="2"/>
        <v>1.000089</v>
      </c>
    </row>
    <row r="16" spans="1:9" x14ac:dyDescent="0.25">
      <c r="C16" s="31">
        <v>339</v>
      </c>
      <c r="D16" s="18">
        <v>0.28999999999999998</v>
      </c>
      <c r="E16" s="33">
        <v>0.22</v>
      </c>
      <c r="F16" s="1">
        <f t="shared" si="1"/>
        <v>1.9999999999999962E-2</v>
      </c>
      <c r="H16" s="15">
        <f t="shared" si="0"/>
        <v>1.0002</v>
      </c>
      <c r="I16" s="1">
        <f t="shared" si="2"/>
        <v>1.000089</v>
      </c>
    </row>
    <row r="17" spans="3:9" x14ac:dyDescent="0.25">
      <c r="C17" s="31">
        <v>446</v>
      </c>
      <c r="D17" s="18"/>
      <c r="H17" s="15"/>
      <c r="I17" s="1">
        <f t="shared" si="2"/>
        <v>1.000089</v>
      </c>
    </row>
    <row r="18" spans="3:9" x14ac:dyDescent="0.25">
      <c r="C18" s="31">
        <v>509</v>
      </c>
      <c r="D18" s="18">
        <v>0.39</v>
      </c>
      <c r="E18" s="33">
        <v>2.2000000000000002</v>
      </c>
      <c r="F18" s="1">
        <f t="shared" si="1"/>
        <v>0.12</v>
      </c>
      <c r="H18" s="15">
        <f t="shared" si="0"/>
        <v>1.0012000000000001</v>
      </c>
      <c r="I18" s="1">
        <f t="shared" si="2"/>
        <v>1.000089</v>
      </c>
    </row>
    <row r="19" spans="3:9" x14ac:dyDescent="0.25">
      <c r="C19" s="31">
        <v>512</v>
      </c>
      <c r="D19" s="18">
        <v>0.24</v>
      </c>
      <c r="E19" s="33">
        <v>-0.77</v>
      </c>
      <c r="F19" s="1">
        <f t="shared" si="1"/>
        <v>-3.0000000000000027E-2</v>
      </c>
      <c r="H19" s="15">
        <f t="shared" si="0"/>
        <v>0.99970000000000003</v>
      </c>
      <c r="I19" s="1">
        <f t="shared" si="2"/>
        <v>1.000089</v>
      </c>
    </row>
    <row r="20" spans="3:9" x14ac:dyDescent="0.25">
      <c r="C20" s="31">
        <v>551</v>
      </c>
      <c r="D20" s="18">
        <v>0.21</v>
      </c>
      <c r="E20" s="33">
        <v>-1.37</v>
      </c>
      <c r="F20" s="1">
        <f t="shared" si="1"/>
        <v>-6.0000000000000026E-2</v>
      </c>
      <c r="H20" s="15">
        <f t="shared" si="0"/>
        <v>0.99939999999999996</v>
      </c>
      <c r="I20" s="1">
        <f t="shared" si="2"/>
        <v>1.000089</v>
      </c>
    </row>
    <row r="21" spans="3:9" x14ac:dyDescent="0.25">
      <c r="C21" s="31">
        <v>579</v>
      </c>
      <c r="D21" s="18">
        <v>0.23</v>
      </c>
      <c r="E21" s="33">
        <v>-0.97</v>
      </c>
      <c r="F21" s="1">
        <f t="shared" si="1"/>
        <v>-4.0000000000000008E-2</v>
      </c>
      <c r="H21" s="15">
        <f t="shared" si="0"/>
        <v>0.99959999999999993</v>
      </c>
      <c r="I21" s="1">
        <f t="shared" si="2"/>
        <v>1.000089</v>
      </c>
    </row>
    <row r="22" spans="3:9" x14ac:dyDescent="0.25">
      <c r="C22" s="31">
        <v>591</v>
      </c>
      <c r="D22" s="18">
        <v>0.26</v>
      </c>
      <c r="E22" s="33">
        <v>-0.37</v>
      </c>
      <c r="F22" s="1">
        <f t="shared" si="1"/>
        <v>-1.0000000000000009E-2</v>
      </c>
      <c r="H22" s="15">
        <f t="shared" si="0"/>
        <v>0.9998999999999999</v>
      </c>
      <c r="I22" s="1">
        <f t="shared" si="2"/>
        <v>1.000089</v>
      </c>
    </row>
    <row r="23" spans="3:9" x14ac:dyDescent="0.25">
      <c r="C23" s="31">
        <v>615</v>
      </c>
      <c r="D23" s="18">
        <v>0.32</v>
      </c>
      <c r="E23" s="33">
        <v>0.81</v>
      </c>
      <c r="F23" s="1">
        <f t="shared" si="1"/>
        <v>4.9999999999999989E-2</v>
      </c>
      <c r="H23" s="15">
        <f t="shared" si="0"/>
        <v>1.0004999999999999</v>
      </c>
      <c r="I23" s="1">
        <f t="shared" si="2"/>
        <v>1.000089</v>
      </c>
    </row>
    <row r="24" spans="3:9" x14ac:dyDescent="0.25">
      <c r="C24" s="31">
        <v>644</v>
      </c>
      <c r="D24" s="18">
        <v>0.3</v>
      </c>
      <c r="E24" s="33">
        <v>0.42</v>
      </c>
      <c r="F24" s="1">
        <f t="shared" si="1"/>
        <v>2.9999999999999971E-2</v>
      </c>
      <c r="H24" s="15">
        <f t="shared" si="0"/>
        <v>1.0003</v>
      </c>
      <c r="I24" s="1">
        <f t="shared" si="2"/>
        <v>1.000089</v>
      </c>
    </row>
    <row r="25" spans="3:9" x14ac:dyDescent="0.25">
      <c r="C25" s="31">
        <v>689</v>
      </c>
      <c r="D25" s="18">
        <v>0.16</v>
      </c>
      <c r="E25" s="33">
        <v>-2.36</v>
      </c>
      <c r="F25" s="1">
        <f t="shared" si="1"/>
        <v>-0.11000000000000001</v>
      </c>
      <c r="H25" s="15">
        <f t="shared" si="0"/>
        <v>0.99890000000000001</v>
      </c>
      <c r="I25" s="1">
        <f t="shared" si="2"/>
        <v>1.000089</v>
      </c>
    </row>
    <row r="26" spans="3:9" x14ac:dyDescent="0.25">
      <c r="C26" s="31">
        <v>717</v>
      </c>
      <c r="D26" s="18">
        <v>0.28999999999999998</v>
      </c>
      <c r="E26" s="33">
        <v>0.22</v>
      </c>
      <c r="F26" s="1">
        <f t="shared" si="1"/>
        <v>1.9999999999999962E-2</v>
      </c>
      <c r="H26" s="15">
        <f t="shared" si="0"/>
        <v>1.0002</v>
      </c>
      <c r="I26" s="1">
        <f t="shared" si="2"/>
        <v>1.000089</v>
      </c>
    </row>
    <row r="27" spans="3:9" x14ac:dyDescent="0.25">
      <c r="C27" s="14">
        <v>744</v>
      </c>
      <c r="D27" s="38">
        <v>0.26</v>
      </c>
      <c r="E27" s="33">
        <v>-0.37</v>
      </c>
      <c r="F27" s="1">
        <f t="shared" si="1"/>
        <v>-1.0000000000000009E-2</v>
      </c>
      <c r="H27" s="15">
        <f t="shared" si="0"/>
        <v>0.9998999999999999</v>
      </c>
      <c r="I27" s="1">
        <f t="shared" si="2"/>
        <v>1.000089</v>
      </c>
    </row>
  </sheetData>
  <sheetProtection algorithmName="SHA-512" hashValue="3L54EXI26lGIvjdQ7CHdVNaCfQdIsZXiPbBS664eIYcBQnSaboK9q05PleZZVf0Iwu1ELCSw2es3vQXVKYX6Kg==" saltValue="ZiGG6g2KEJM1O4OfC6HtLQ==" spinCount="100000" sheet="1" objects="1" scenarios="1" selectLockedCells="1" selectUnlockedCells="1"/>
  <conditionalFormatting sqref="E11:E16 E18:E27">
    <cfRule type="cellIs" dxfId="17" priority="1" stopIfTrue="1" operator="between">
      <formula>-2</formula>
      <formula>2</formula>
    </cfRule>
    <cfRule type="cellIs" dxfId="16" priority="2" stopIfTrue="1" operator="between">
      <formula>-3</formula>
      <formula>3</formula>
    </cfRule>
    <cfRule type="cellIs" dxfId="15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6"/>
  <sheetViews>
    <sheetView zoomScale="80" zoomScaleNormal="80" workbookViewId="0"/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39</v>
      </c>
      <c r="E1" s="3"/>
      <c r="F1" s="4"/>
    </row>
    <row r="2" spans="1:9" ht="18" x14ac:dyDescent="0.25">
      <c r="C2" s="5" t="s">
        <v>3</v>
      </c>
      <c r="D2" s="9">
        <v>160</v>
      </c>
      <c r="E2" s="1" t="s">
        <v>4</v>
      </c>
    </row>
    <row r="3" spans="1:9" ht="18" x14ac:dyDescent="0.25">
      <c r="C3" s="5" t="s">
        <v>17</v>
      </c>
      <c r="D3" s="5">
        <v>156.6</v>
      </c>
      <c r="E3" s="1" t="s">
        <v>4</v>
      </c>
      <c r="F3" s="7"/>
    </row>
    <row r="4" spans="1:9" ht="18" x14ac:dyDescent="0.25">
      <c r="C4" s="5" t="s">
        <v>18</v>
      </c>
      <c r="D4" s="5">
        <v>3.8</v>
      </c>
      <c r="E4" s="1" t="s">
        <v>4</v>
      </c>
      <c r="F4" s="7"/>
    </row>
    <row r="5" spans="1:9" x14ac:dyDescent="0.25">
      <c r="C5" s="5" t="s">
        <v>19</v>
      </c>
      <c r="D5" s="19">
        <f>(D4/D3)*100</f>
        <v>2.4265644955300125</v>
      </c>
      <c r="E5" s="1" t="s">
        <v>2</v>
      </c>
      <c r="F5" s="7"/>
    </row>
    <row r="6" spans="1:9" x14ac:dyDescent="0.25">
      <c r="C6" s="5" t="s">
        <v>6</v>
      </c>
      <c r="D6" s="9">
        <f>COUNTA(E11:E33)</f>
        <v>16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22</v>
      </c>
      <c r="I10" s="12" t="s">
        <v>23</v>
      </c>
    </row>
    <row r="11" spans="1:9" x14ac:dyDescent="0.25">
      <c r="B11" s="30"/>
      <c r="C11" s="31">
        <v>127</v>
      </c>
      <c r="D11" s="21">
        <v>149.4</v>
      </c>
      <c r="E11" s="33">
        <v>-1.89</v>
      </c>
      <c r="F11" s="14">
        <f t="shared" ref="F11:F27" si="0">((D11-D$2)/D$2)*100</f>
        <v>-6.6249999999999964</v>
      </c>
      <c r="H11" s="15">
        <f t="shared" ref="H11:H27" si="1">(100+F11)/100</f>
        <v>0.93374999999999997</v>
      </c>
      <c r="I11" s="1">
        <f t="shared" ref="I11:I27" si="2">1+($D$3-$D$2)/$D$2</f>
        <v>0.97875000000000001</v>
      </c>
    </row>
    <row r="12" spans="1:9" x14ac:dyDescent="0.25">
      <c r="B12" s="30"/>
      <c r="C12" s="31">
        <v>193</v>
      </c>
      <c r="D12" s="21">
        <v>156.9</v>
      </c>
      <c r="E12" s="33">
        <v>0.08</v>
      </c>
      <c r="F12" s="14">
        <f t="shared" si="0"/>
        <v>-1.9374999999999964</v>
      </c>
      <c r="H12" s="15">
        <f t="shared" si="1"/>
        <v>0.98062499999999997</v>
      </c>
      <c r="I12" s="1">
        <f t="shared" si="2"/>
        <v>0.97875000000000001</v>
      </c>
    </row>
    <row r="13" spans="1:9" x14ac:dyDescent="0.25">
      <c r="B13" s="30"/>
      <c r="C13" s="31">
        <v>223</v>
      </c>
      <c r="D13" s="21">
        <v>156</v>
      </c>
      <c r="E13" s="33">
        <v>-0.15</v>
      </c>
      <c r="F13" s="14">
        <f t="shared" si="0"/>
        <v>-2.5</v>
      </c>
      <c r="H13" s="15">
        <f t="shared" si="1"/>
        <v>0.97499999999999998</v>
      </c>
      <c r="I13" s="1">
        <f t="shared" si="2"/>
        <v>0.97875000000000001</v>
      </c>
    </row>
    <row r="14" spans="1:9" x14ac:dyDescent="0.25">
      <c r="B14" s="30"/>
      <c r="C14" s="31">
        <v>225</v>
      </c>
      <c r="D14" s="21">
        <v>157.1</v>
      </c>
      <c r="E14" s="33">
        <v>0.14000000000000001</v>
      </c>
      <c r="F14" s="14">
        <f t="shared" si="0"/>
        <v>-1.8125000000000038</v>
      </c>
      <c r="H14" s="15">
        <f t="shared" si="1"/>
        <v>0.98187500000000005</v>
      </c>
      <c r="I14" s="1">
        <f t="shared" si="2"/>
        <v>0.97875000000000001</v>
      </c>
    </row>
    <row r="15" spans="1:9" x14ac:dyDescent="0.25">
      <c r="B15" s="14"/>
      <c r="C15" s="31">
        <v>295</v>
      </c>
      <c r="D15" s="21">
        <v>158</v>
      </c>
      <c r="E15" s="33">
        <v>0.37</v>
      </c>
      <c r="F15" s="14">
        <f t="shared" si="0"/>
        <v>-1.25</v>
      </c>
      <c r="H15" s="15">
        <f t="shared" si="1"/>
        <v>0.98750000000000004</v>
      </c>
      <c r="I15" s="1">
        <f t="shared" si="2"/>
        <v>0.97875000000000001</v>
      </c>
    </row>
    <row r="16" spans="1:9" x14ac:dyDescent="0.25">
      <c r="C16" s="31">
        <v>339</v>
      </c>
      <c r="D16" s="21">
        <v>160</v>
      </c>
      <c r="E16" s="33">
        <v>0.9</v>
      </c>
      <c r="F16" s="14">
        <f>((D16-D$2)/D$2)*100</f>
        <v>0</v>
      </c>
      <c r="H16" s="15">
        <f t="shared" si="1"/>
        <v>1</v>
      </c>
      <c r="I16" s="1">
        <f t="shared" si="2"/>
        <v>0.97875000000000001</v>
      </c>
    </row>
    <row r="17" spans="3:9" x14ac:dyDescent="0.25">
      <c r="C17" s="31">
        <v>446</v>
      </c>
      <c r="D17" s="21"/>
      <c r="F17" s="14"/>
      <c r="H17" s="15"/>
      <c r="I17" s="1">
        <f t="shared" si="2"/>
        <v>0.97875000000000001</v>
      </c>
    </row>
    <row r="18" spans="3:9" x14ac:dyDescent="0.25">
      <c r="C18" s="31">
        <v>509</v>
      </c>
      <c r="D18" s="21">
        <v>160</v>
      </c>
      <c r="E18" s="33">
        <v>0.9</v>
      </c>
      <c r="F18" s="14">
        <f t="shared" si="0"/>
        <v>0</v>
      </c>
      <c r="H18" s="15">
        <f t="shared" si="1"/>
        <v>1</v>
      </c>
      <c r="I18" s="1">
        <f t="shared" si="2"/>
        <v>0.97875000000000001</v>
      </c>
    </row>
    <row r="19" spans="3:9" x14ac:dyDescent="0.25">
      <c r="C19" s="31">
        <v>512</v>
      </c>
      <c r="D19" s="21">
        <v>159</v>
      </c>
      <c r="E19" s="33">
        <v>0.63</v>
      </c>
      <c r="F19" s="14">
        <f t="shared" si="0"/>
        <v>-0.625</v>
      </c>
      <c r="H19" s="15">
        <f t="shared" si="1"/>
        <v>0.99375000000000002</v>
      </c>
      <c r="I19" s="1">
        <f t="shared" si="2"/>
        <v>0.97875000000000001</v>
      </c>
    </row>
    <row r="20" spans="3:9" x14ac:dyDescent="0.25">
      <c r="C20" s="31">
        <v>551</v>
      </c>
      <c r="D20" s="21">
        <v>160</v>
      </c>
      <c r="E20" s="33">
        <v>0.9</v>
      </c>
      <c r="F20" s="14">
        <f t="shared" si="0"/>
        <v>0</v>
      </c>
      <c r="H20" s="15">
        <f t="shared" si="1"/>
        <v>1</v>
      </c>
      <c r="I20" s="1">
        <f t="shared" si="2"/>
        <v>0.97875000000000001</v>
      </c>
    </row>
    <row r="21" spans="3:9" x14ac:dyDescent="0.25">
      <c r="C21" s="31">
        <v>579</v>
      </c>
      <c r="D21" s="21">
        <v>153.6</v>
      </c>
      <c r="E21" s="33">
        <v>-0.78</v>
      </c>
      <c r="F21" s="14">
        <f t="shared" si="0"/>
        <v>-4.0000000000000036</v>
      </c>
      <c r="H21" s="15">
        <f t="shared" si="1"/>
        <v>0.96</v>
      </c>
      <c r="I21" s="1">
        <f t="shared" si="2"/>
        <v>0.97875000000000001</v>
      </c>
    </row>
    <row r="22" spans="3:9" x14ac:dyDescent="0.25">
      <c r="C22" s="31">
        <v>591</v>
      </c>
      <c r="D22" s="21">
        <v>150</v>
      </c>
      <c r="E22" s="33">
        <v>-1.73</v>
      </c>
      <c r="F22" s="14">
        <f t="shared" si="0"/>
        <v>-6.25</v>
      </c>
      <c r="H22" s="15">
        <f t="shared" si="1"/>
        <v>0.9375</v>
      </c>
      <c r="I22" s="1">
        <f t="shared" si="2"/>
        <v>0.97875000000000001</v>
      </c>
    </row>
    <row r="23" spans="3:9" x14ac:dyDescent="0.25">
      <c r="C23" s="31">
        <v>615</v>
      </c>
      <c r="D23" s="21">
        <v>154</v>
      </c>
      <c r="E23" s="33">
        <v>-0.68</v>
      </c>
      <c r="F23" s="14">
        <f t="shared" si="0"/>
        <v>-3.75</v>
      </c>
      <c r="H23" s="15">
        <f t="shared" si="1"/>
        <v>0.96250000000000002</v>
      </c>
      <c r="I23" s="1">
        <f t="shared" si="2"/>
        <v>0.97875000000000001</v>
      </c>
    </row>
    <row r="24" spans="3:9" x14ac:dyDescent="0.25">
      <c r="C24" s="31">
        <v>644</v>
      </c>
      <c r="D24" s="21">
        <v>161</v>
      </c>
      <c r="E24" s="33">
        <v>1.1599999999999999</v>
      </c>
      <c r="F24" s="14">
        <f t="shared" si="0"/>
        <v>0.625</v>
      </c>
      <c r="H24" s="15">
        <f t="shared" si="1"/>
        <v>1.0062500000000001</v>
      </c>
      <c r="I24" s="1">
        <f t="shared" si="2"/>
        <v>0.97875000000000001</v>
      </c>
    </row>
    <row r="25" spans="3:9" x14ac:dyDescent="0.25">
      <c r="C25" s="31">
        <v>689</v>
      </c>
      <c r="D25" s="21">
        <v>158</v>
      </c>
      <c r="E25" s="33">
        <v>0.37</v>
      </c>
      <c r="F25" s="14">
        <f t="shared" si="0"/>
        <v>-1.25</v>
      </c>
      <c r="H25" s="15">
        <f t="shared" si="1"/>
        <v>0.98750000000000004</v>
      </c>
      <c r="I25" s="1">
        <f t="shared" si="2"/>
        <v>0.97875000000000001</v>
      </c>
    </row>
    <row r="26" spans="3:9" x14ac:dyDescent="0.25">
      <c r="C26" s="31">
        <v>717</v>
      </c>
      <c r="D26" s="37">
        <v>158</v>
      </c>
      <c r="E26" s="33">
        <v>0.37</v>
      </c>
      <c r="F26" s="14">
        <f t="shared" si="0"/>
        <v>-1.25</v>
      </c>
      <c r="H26" s="15">
        <f t="shared" si="1"/>
        <v>0.98750000000000004</v>
      </c>
      <c r="I26" s="1">
        <f t="shared" si="2"/>
        <v>0.97875000000000001</v>
      </c>
    </row>
    <row r="27" spans="3:9" x14ac:dyDescent="0.25">
      <c r="C27" s="14">
        <v>744</v>
      </c>
      <c r="D27" s="37">
        <v>152</v>
      </c>
      <c r="E27" s="33">
        <v>-1.21</v>
      </c>
      <c r="F27" s="14">
        <f t="shared" si="0"/>
        <v>-5</v>
      </c>
      <c r="H27" s="15">
        <f t="shared" si="1"/>
        <v>0.95</v>
      </c>
      <c r="I27" s="1">
        <f t="shared" si="2"/>
        <v>0.97875000000000001</v>
      </c>
    </row>
    <row r="28" spans="3:9" x14ac:dyDescent="0.25">
      <c r="D28" s="32"/>
    </row>
    <row r="36" spans="8:8" x14ac:dyDescent="0.25">
      <c r="H36" s="1" t="s">
        <v>1</v>
      </c>
    </row>
  </sheetData>
  <sheetProtection algorithmName="SHA-512" hashValue="DSdg6W0jsOA/al7WgycQK6fLSAJL5jGcOXfzs1KuEaQou2PgPy+Ap1eFxnir7tWxb92NFL7VfyQHLkKnmHmrIw==" saltValue="Z/3xbOL7+GrJw8boW3VGEw==" spinCount="100000" sheet="1" objects="1" scenarios="1" selectLockedCells="1" selectUnlockedCells="1"/>
  <sortState xmlns:xlrd2="http://schemas.microsoft.com/office/spreadsheetml/2017/richdata2" ref="C11:F24">
    <sortCondition ref="C11:C24"/>
  </sortState>
  <conditionalFormatting sqref="E11:E16 E18:E27">
    <cfRule type="cellIs" dxfId="68" priority="1" stopIfTrue="1" operator="between">
      <formula>-2</formula>
      <formula>2</formula>
    </cfRule>
    <cfRule type="cellIs" dxfId="67" priority="2" stopIfTrue="1" operator="between">
      <formula>-3</formula>
      <formula>3</formula>
    </cfRule>
    <cfRule type="cellIs" dxfId="66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I27"/>
  <sheetViews>
    <sheetView zoomScale="80" zoomScaleNormal="80" workbookViewId="0"/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.42578125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12</v>
      </c>
      <c r="E1" s="3"/>
      <c r="F1" s="4"/>
    </row>
    <row r="2" spans="1:9" x14ac:dyDescent="0.25">
      <c r="C2" s="5" t="s">
        <v>3</v>
      </c>
      <c r="D2" s="16">
        <v>14.18</v>
      </c>
      <c r="E2" s="1" t="s">
        <v>14</v>
      </c>
    </row>
    <row r="3" spans="1:9" x14ac:dyDescent="0.25">
      <c r="C3" s="5" t="s">
        <v>17</v>
      </c>
      <c r="D3" s="16">
        <v>14.24</v>
      </c>
      <c r="E3" s="1" t="s">
        <v>14</v>
      </c>
      <c r="F3" s="7"/>
    </row>
    <row r="4" spans="1:9" x14ac:dyDescent="0.25">
      <c r="C4" s="5" t="s">
        <v>18</v>
      </c>
      <c r="D4" s="16">
        <v>0.09</v>
      </c>
      <c r="E4" s="1" t="s">
        <v>14</v>
      </c>
      <c r="F4" s="7"/>
    </row>
    <row r="5" spans="1:9" x14ac:dyDescent="0.25">
      <c r="C5" s="5" t="s">
        <v>19</v>
      </c>
      <c r="D5" s="17">
        <v>0.05</v>
      </c>
      <c r="E5" s="1" t="s">
        <v>2</v>
      </c>
      <c r="F5" s="7"/>
    </row>
    <row r="6" spans="1:9" x14ac:dyDescent="0.25">
      <c r="C6" s="5" t="s">
        <v>6</v>
      </c>
      <c r="D6" s="9">
        <f>COUNTA(E11:E29)</f>
        <v>16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16</v>
      </c>
    </row>
    <row r="10" spans="1:9" x14ac:dyDescent="0.25">
      <c r="A10" s="11"/>
      <c r="D10" s="7"/>
      <c r="E10" s="7"/>
      <c r="F10" s="7"/>
      <c r="H10" s="12" t="s">
        <v>22</v>
      </c>
      <c r="I10" s="12" t="s">
        <v>23</v>
      </c>
    </row>
    <row r="11" spans="1:9" x14ac:dyDescent="0.25">
      <c r="C11" s="31">
        <v>127</v>
      </c>
      <c r="D11" s="18">
        <v>14.16</v>
      </c>
      <c r="E11" s="33">
        <v>-0.53</v>
      </c>
      <c r="F11" s="1">
        <f>((D11-D$2))</f>
        <v>-1.9999999999999574E-2</v>
      </c>
      <c r="H11" s="15">
        <f t="shared" ref="H11:H27" si="0">(100+F11)/100</f>
        <v>0.99980000000000002</v>
      </c>
      <c r="I11" s="1">
        <f>1+($D$3-$D$2)/100</f>
        <v>1.0005999999999999</v>
      </c>
    </row>
    <row r="12" spans="1:9" x14ac:dyDescent="0.25">
      <c r="C12" s="31">
        <v>193</v>
      </c>
      <c r="D12" s="18">
        <v>14.12</v>
      </c>
      <c r="E12" s="33">
        <v>-0.81</v>
      </c>
      <c r="F12" s="1">
        <f t="shared" ref="F12:F27" si="1">((D12-D$2))</f>
        <v>-6.0000000000000497E-2</v>
      </c>
      <c r="H12" s="15">
        <f t="shared" si="0"/>
        <v>0.99939999999999996</v>
      </c>
      <c r="I12" s="1">
        <f t="shared" ref="I12:I27" si="2">1+($D$3-$D$2)/100</f>
        <v>1.0005999999999999</v>
      </c>
    </row>
    <row r="13" spans="1:9" x14ac:dyDescent="0.25">
      <c r="C13" s="31">
        <v>223</v>
      </c>
      <c r="D13" s="18">
        <v>14.3</v>
      </c>
      <c r="E13" s="33">
        <v>0.45</v>
      </c>
      <c r="F13" s="1">
        <f t="shared" si="1"/>
        <v>0.12000000000000099</v>
      </c>
      <c r="H13" s="15">
        <f t="shared" si="0"/>
        <v>1.0012000000000001</v>
      </c>
      <c r="I13" s="1">
        <f t="shared" si="2"/>
        <v>1.0005999999999999</v>
      </c>
    </row>
    <row r="14" spans="1:9" x14ac:dyDescent="0.25">
      <c r="C14" s="31">
        <v>225</v>
      </c>
      <c r="D14" s="18">
        <v>14.3</v>
      </c>
      <c r="E14" s="33">
        <v>0.45</v>
      </c>
      <c r="F14" s="1">
        <f t="shared" si="1"/>
        <v>0.12000000000000099</v>
      </c>
      <c r="H14" s="15">
        <f t="shared" si="0"/>
        <v>1.0012000000000001</v>
      </c>
      <c r="I14" s="1">
        <f t="shared" si="2"/>
        <v>1.0005999999999999</v>
      </c>
    </row>
    <row r="15" spans="1:9" x14ac:dyDescent="0.25">
      <c r="C15" s="31">
        <v>295</v>
      </c>
      <c r="D15" s="18">
        <v>14.21</v>
      </c>
      <c r="E15" s="33">
        <v>-0.18</v>
      </c>
      <c r="F15" s="1">
        <f t="shared" si="1"/>
        <v>3.0000000000001137E-2</v>
      </c>
      <c r="H15" s="15">
        <f t="shared" si="0"/>
        <v>1.0003</v>
      </c>
      <c r="I15" s="1">
        <f t="shared" si="2"/>
        <v>1.0005999999999999</v>
      </c>
    </row>
    <row r="16" spans="1:9" x14ac:dyDescent="0.25">
      <c r="C16" s="31">
        <v>339</v>
      </c>
      <c r="D16" s="18">
        <v>14.25</v>
      </c>
      <c r="E16" s="33">
        <v>0.1</v>
      </c>
      <c r="F16" s="1">
        <f t="shared" si="1"/>
        <v>7.0000000000000284E-2</v>
      </c>
      <c r="H16" s="15">
        <f t="shared" si="0"/>
        <v>1.0006999999999999</v>
      </c>
      <c r="I16" s="1">
        <f t="shared" si="2"/>
        <v>1.0005999999999999</v>
      </c>
    </row>
    <row r="17" spans="3:9" x14ac:dyDescent="0.25">
      <c r="C17" s="31">
        <v>446</v>
      </c>
      <c r="D17" s="18"/>
      <c r="H17" s="15"/>
      <c r="I17" s="1">
        <f t="shared" si="2"/>
        <v>1.0005999999999999</v>
      </c>
    </row>
    <row r="18" spans="3:9" x14ac:dyDescent="0.25">
      <c r="C18" s="31">
        <v>509</v>
      </c>
      <c r="D18" s="18">
        <v>14.39</v>
      </c>
      <c r="E18" s="33">
        <v>1.08</v>
      </c>
      <c r="F18" s="1">
        <f t="shared" si="1"/>
        <v>0.21000000000000085</v>
      </c>
      <c r="H18" s="15">
        <f t="shared" si="0"/>
        <v>1.0021</v>
      </c>
      <c r="I18" s="1">
        <f t="shared" si="2"/>
        <v>1.0005999999999999</v>
      </c>
    </row>
    <row r="19" spans="3:9" x14ac:dyDescent="0.25">
      <c r="C19" s="31">
        <v>512</v>
      </c>
      <c r="D19" s="18">
        <v>14.21</v>
      </c>
      <c r="E19" s="33">
        <v>-0.18</v>
      </c>
      <c r="F19" s="1">
        <f t="shared" si="1"/>
        <v>3.0000000000001137E-2</v>
      </c>
      <c r="H19" s="15">
        <f t="shared" si="0"/>
        <v>1.0003</v>
      </c>
      <c r="I19" s="1">
        <f t="shared" si="2"/>
        <v>1.0005999999999999</v>
      </c>
    </row>
    <row r="20" spans="3:9" x14ac:dyDescent="0.25">
      <c r="C20" s="31">
        <v>551</v>
      </c>
      <c r="D20" s="18">
        <v>14.26</v>
      </c>
      <c r="E20" s="33">
        <v>0.17</v>
      </c>
      <c r="F20" s="1">
        <f t="shared" si="1"/>
        <v>8.0000000000000071E-2</v>
      </c>
      <c r="H20" s="15">
        <f t="shared" si="0"/>
        <v>1.0007999999999999</v>
      </c>
      <c r="I20" s="1">
        <f t="shared" si="2"/>
        <v>1.0005999999999999</v>
      </c>
    </row>
    <row r="21" spans="3:9" x14ac:dyDescent="0.25">
      <c r="C21" s="31">
        <v>579</v>
      </c>
      <c r="D21" s="18">
        <v>14.24</v>
      </c>
      <c r="E21" s="33">
        <v>0.03</v>
      </c>
      <c r="F21" s="1">
        <f t="shared" si="1"/>
        <v>6.0000000000000497E-2</v>
      </c>
      <c r="H21" s="15">
        <f t="shared" si="0"/>
        <v>1.0005999999999999</v>
      </c>
      <c r="I21" s="1">
        <f t="shared" si="2"/>
        <v>1.0005999999999999</v>
      </c>
    </row>
    <row r="22" spans="3:9" x14ac:dyDescent="0.25">
      <c r="C22" s="31">
        <v>591</v>
      </c>
      <c r="D22" s="18">
        <v>14.08</v>
      </c>
      <c r="E22" s="33">
        <v>-1.0900000000000001</v>
      </c>
      <c r="F22" s="1">
        <f t="shared" si="1"/>
        <v>-9.9999999999999645E-2</v>
      </c>
      <c r="H22" s="15">
        <f t="shared" si="0"/>
        <v>0.99900000000000011</v>
      </c>
      <c r="I22" s="1">
        <f t="shared" si="2"/>
        <v>1.0005999999999999</v>
      </c>
    </row>
    <row r="23" spans="3:9" x14ac:dyDescent="0.25">
      <c r="C23" s="31">
        <v>615</v>
      </c>
      <c r="D23" s="18">
        <v>14.23</v>
      </c>
      <c r="E23" s="33">
        <v>-0.04</v>
      </c>
      <c r="F23" s="1">
        <f t="shared" si="1"/>
        <v>5.0000000000000711E-2</v>
      </c>
      <c r="H23" s="15">
        <f t="shared" si="0"/>
        <v>1.0004999999999999</v>
      </c>
      <c r="I23" s="1">
        <f t="shared" si="2"/>
        <v>1.0005999999999999</v>
      </c>
    </row>
    <row r="24" spans="3:9" x14ac:dyDescent="0.25">
      <c r="C24" s="31">
        <v>644</v>
      </c>
      <c r="D24" s="18">
        <v>14.26</v>
      </c>
      <c r="E24" s="33">
        <v>0.17</v>
      </c>
      <c r="F24" s="1">
        <f t="shared" si="1"/>
        <v>8.0000000000000071E-2</v>
      </c>
      <c r="H24" s="15">
        <f t="shared" si="0"/>
        <v>1.0007999999999999</v>
      </c>
      <c r="I24" s="1">
        <f t="shared" si="2"/>
        <v>1.0005999999999999</v>
      </c>
    </row>
    <row r="25" spans="3:9" x14ac:dyDescent="0.25">
      <c r="C25" s="31">
        <v>689</v>
      </c>
      <c r="D25" s="18">
        <v>14.12</v>
      </c>
      <c r="E25" s="33">
        <v>-0.81</v>
      </c>
      <c r="F25" s="1">
        <f t="shared" si="1"/>
        <v>-6.0000000000000497E-2</v>
      </c>
      <c r="H25" s="15">
        <f t="shared" si="0"/>
        <v>0.99939999999999996</v>
      </c>
      <c r="I25" s="1">
        <f t="shared" si="2"/>
        <v>1.0005999999999999</v>
      </c>
    </row>
    <row r="26" spans="3:9" x14ac:dyDescent="0.25">
      <c r="C26" s="31">
        <v>717</v>
      </c>
      <c r="D26" s="18">
        <v>14.36</v>
      </c>
      <c r="E26" s="33">
        <v>0.87</v>
      </c>
      <c r="F26" s="1">
        <f t="shared" si="1"/>
        <v>0.17999999999999972</v>
      </c>
      <c r="H26" s="15">
        <f t="shared" si="0"/>
        <v>1.0018</v>
      </c>
      <c r="I26" s="1">
        <f t="shared" si="2"/>
        <v>1.0005999999999999</v>
      </c>
    </row>
    <row r="27" spans="3:9" x14ac:dyDescent="0.25">
      <c r="C27" s="14">
        <v>744</v>
      </c>
      <c r="D27" s="38">
        <v>14.28</v>
      </c>
      <c r="E27" s="33">
        <v>0.31</v>
      </c>
      <c r="F27" s="1">
        <f t="shared" si="1"/>
        <v>9.9999999999999645E-2</v>
      </c>
      <c r="H27" s="15">
        <f t="shared" si="0"/>
        <v>1.0009999999999999</v>
      </c>
      <c r="I27" s="1">
        <f t="shared" si="2"/>
        <v>1.0005999999999999</v>
      </c>
    </row>
  </sheetData>
  <sheetProtection algorithmName="SHA-512" hashValue="FvBgdtsGGnyp3ktmT8X2savitFegTsUlzf+LLrmEiFyxTdJsBlEgj6OqMNIrkNIzR/qNynO+9/uEYWh/2qGq7g==" saltValue="PRJbmkD6wh/trm5A615ZOw==" spinCount="100000" sheet="1" objects="1" scenarios="1" selectLockedCells="1" selectUnlockedCells="1"/>
  <sortState xmlns:xlrd2="http://schemas.microsoft.com/office/spreadsheetml/2017/richdata2" ref="C11:F24">
    <sortCondition ref="C11:C24"/>
  </sortState>
  <conditionalFormatting sqref="E11:E16 E18:E27">
    <cfRule type="cellIs" dxfId="14" priority="1" stopIfTrue="1" operator="between">
      <formula>-2</formula>
      <formula>2</formula>
    </cfRule>
    <cfRule type="cellIs" dxfId="13" priority="2" stopIfTrue="1" operator="between">
      <formula>-3</formula>
      <formula>3</formula>
    </cfRule>
    <cfRule type="cellIs" dxfId="12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I27"/>
  <sheetViews>
    <sheetView zoomScale="80" zoomScaleNormal="80" workbookViewId="0"/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.42578125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13</v>
      </c>
      <c r="E1" s="3"/>
      <c r="F1" s="4"/>
    </row>
    <row r="2" spans="1:9" x14ac:dyDescent="0.25">
      <c r="C2" s="5" t="s">
        <v>3</v>
      </c>
      <c r="D2" s="16">
        <v>20.94</v>
      </c>
      <c r="E2" s="1" t="s">
        <v>14</v>
      </c>
    </row>
    <row r="3" spans="1:9" x14ac:dyDescent="0.25">
      <c r="C3" s="5" t="s">
        <v>17</v>
      </c>
      <c r="D3" s="16">
        <v>20.92</v>
      </c>
      <c r="E3" s="1" t="s">
        <v>14</v>
      </c>
      <c r="F3" s="7"/>
    </row>
    <row r="4" spans="1:9" x14ac:dyDescent="0.25">
      <c r="C4" s="5" t="s">
        <v>18</v>
      </c>
      <c r="D4" s="16">
        <v>0.12</v>
      </c>
      <c r="E4" s="1" t="s">
        <v>14</v>
      </c>
      <c r="F4" s="7"/>
    </row>
    <row r="5" spans="1:9" x14ac:dyDescent="0.25">
      <c r="C5" s="5" t="s">
        <v>19</v>
      </c>
      <c r="D5" s="17">
        <f>(D4/D3)*100</f>
        <v>0.57361376673040143</v>
      </c>
      <c r="E5" s="1" t="s">
        <v>2</v>
      </c>
      <c r="F5" s="7"/>
    </row>
    <row r="6" spans="1:9" x14ac:dyDescent="0.25">
      <c r="C6" s="5" t="s">
        <v>6</v>
      </c>
      <c r="D6" s="9">
        <f>COUNTA(E11:E29)</f>
        <v>16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16</v>
      </c>
    </row>
    <row r="10" spans="1:9" x14ac:dyDescent="0.25">
      <c r="A10" s="11"/>
      <c r="D10" s="7"/>
      <c r="E10" s="7"/>
      <c r="F10" s="7"/>
      <c r="H10" s="12" t="s">
        <v>22</v>
      </c>
      <c r="I10" s="12" t="s">
        <v>23</v>
      </c>
    </row>
    <row r="11" spans="1:9" x14ac:dyDescent="0.25">
      <c r="C11" s="31">
        <v>127</v>
      </c>
      <c r="D11" s="18">
        <v>20.64</v>
      </c>
      <c r="E11" s="33">
        <v>-1.36</v>
      </c>
      <c r="F11" s="1">
        <f>((D11-D$2))</f>
        <v>-0.30000000000000071</v>
      </c>
      <c r="H11" s="15">
        <f t="shared" ref="H11:H27" si="0">(100+F11)/100</f>
        <v>0.997</v>
      </c>
      <c r="I11" s="1">
        <f>1+($D$3-$D$2)/100</f>
        <v>0.99980000000000002</v>
      </c>
    </row>
    <row r="12" spans="1:9" x14ac:dyDescent="0.25">
      <c r="C12" s="31">
        <v>193</v>
      </c>
      <c r="D12" s="18">
        <v>20.77</v>
      </c>
      <c r="E12" s="33">
        <v>-0.74</v>
      </c>
      <c r="F12" s="1">
        <f t="shared" ref="F12:F27" si="1">((D12-D$2))</f>
        <v>-0.17000000000000171</v>
      </c>
      <c r="H12" s="15">
        <f t="shared" si="0"/>
        <v>0.99829999999999997</v>
      </c>
      <c r="I12" s="1">
        <f t="shared" ref="I12:I27" si="2">1+($D$3-$D$2)/100</f>
        <v>0.99980000000000002</v>
      </c>
    </row>
    <row r="13" spans="1:9" x14ac:dyDescent="0.25">
      <c r="C13" s="31">
        <v>223</v>
      </c>
      <c r="D13" s="18">
        <v>21</v>
      </c>
      <c r="E13" s="33">
        <v>0.36</v>
      </c>
      <c r="F13" s="1">
        <f t="shared" si="1"/>
        <v>5.9999999999998721E-2</v>
      </c>
      <c r="H13" s="15">
        <f t="shared" si="0"/>
        <v>1.0005999999999999</v>
      </c>
      <c r="I13" s="1">
        <f t="shared" si="2"/>
        <v>0.99980000000000002</v>
      </c>
    </row>
    <row r="14" spans="1:9" x14ac:dyDescent="0.25">
      <c r="C14" s="31">
        <v>225</v>
      </c>
      <c r="D14" s="18">
        <v>21.03</v>
      </c>
      <c r="E14" s="33">
        <v>0.51</v>
      </c>
      <c r="F14" s="1">
        <f t="shared" si="1"/>
        <v>8.9999999999999858E-2</v>
      </c>
      <c r="H14" s="15">
        <f t="shared" si="0"/>
        <v>1.0009000000000001</v>
      </c>
      <c r="I14" s="1">
        <f t="shared" si="2"/>
        <v>0.99980000000000002</v>
      </c>
    </row>
    <row r="15" spans="1:9" x14ac:dyDescent="0.25">
      <c r="C15" s="31">
        <v>295</v>
      </c>
      <c r="D15" s="18">
        <v>20.88</v>
      </c>
      <c r="E15" s="33">
        <v>-0.21</v>
      </c>
      <c r="F15" s="1">
        <f t="shared" si="1"/>
        <v>-6.0000000000002274E-2</v>
      </c>
      <c r="H15" s="15">
        <f t="shared" si="0"/>
        <v>0.99939999999999996</v>
      </c>
      <c r="I15" s="1">
        <f t="shared" si="2"/>
        <v>0.99980000000000002</v>
      </c>
    </row>
    <row r="16" spans="1:9" x14ac:dyDescent="0.25">
      <c r="C16" s="31">
        <v>339</v>
      </c>
      <c r="D16" s="18">
        <v>20.97</v>
      </c>
      <c r="E16" s="33">
        <v>0.22</v>
      </c>
      <c r="F16" s="1">
        <f t="shared" si="1"/>
        <v>2.9999999999997584E-2</v>
      </c>
      <c r="H16" s="15">
        <f t="shared" si="0"/>
        <v>1.0003</v>
      </c>
      <c r="I16" s="1">
        <f t="shared" si="2"/>
        <v>0.99980000000000002</v>
      </c>
    </row>
    <row r="17" spans="3:9" x14ac:dyDescent="0.25">
      <c r="C17" s="31">
        <v>446</v>
      </c>
      <c r="D17" s="18"/>
      <c r="H17" s="15"/>
      <c r="I17" s="1">
        <f t="shared" si="2"/>
        <v>0.99980000000000002</v>
      </c>
    </row>
    <row r="18" spans="3:9" x14ac:dyDescent="0.25">
      <c r="C18" s="31">
        <v>509</v>
      </c>
      <c r="D18" s="18">
        <v>21.09</v>
      </c>
      <c r="E18" s="33">
        <v>0.79</v>
      </c>
      <c r="F18" s="1">
        <f t="shared" si="1"/>
        <v>0.14999999999999858</v>
      </c>
      <c r="H18" s="15">
        <f t="shared" si="0"/>
        <v>1.0015000000000001</v>
      </c>
      <c r="I18" s="1">
        <f t="shared" si="2"/>
        <v>0.99980000000000002</v>
      </c>
    </row>
    <row r="19" spans="3:9" x14ac:dyDescent="0.25">
      <c r="C19" s="31">
        <v>512</v>
      </c>
      <c r="D19" s="18">
        <v>20.89</v>
      </c>
      <c r="E19" s="33">
        <v>-0.16</v>
      </c>
      <c r="F19" s="1">
        <f t="shared" si="1"/>
        <v>-5.0000000000000711E-2</v>
      </c>
      <c r="H19" s="15">
        <f t="shared" si="0"/>
        <v>0.99950000000000006</v>
      </c>
      <c r="I19" s="1">
        <f t="shared" si="2"/>
        <v>0.99980000000000002</v>
      </c>
    </row>
    <row r="20" spans="3:9" x14ac:dyDescent="0.25">
      <c r="C20" s="31">
        <v>551</v>
      </c>
      <c r="D20" s="18">
        <v>20.95</v>
      </c>
      <c r="E20" s="33">
        <v>0.12</v>
      </c>
      <c r="F20" s="1">
        <f t="shared" si="1"/>
        <v>9.9999999999980105E-3</v>
      </c>
      <c r="H20" s="15">
        <f t="shared" si="0"/>
        <v>1.0001</v>
      </c>
      <c r="I20" s="1">
        <f t="shared" si="2"/>
        <v>0.99980000000000002</v>
      </c>
    </row>
    <row r="21" spans="3:9" x14ac:dyDescent="0.25">
      <c r="C21" s="31">
        <v>579</v>
      </c>
      <c r="D21" s="18">
        <v>20.95</v>
      </c>
      <c r="E21" s="33">
        <v>0.12</v>
      </c>
      <c r="F21" s="1">
        <f t="shared" si="1"/>
        <v>9.9999999999980105E-3</v>
      </c>
      <c r="H21" s="15">
        <f t="shared" si="0"/>
        <v>1.0001</v>
      </c>
      <c r="I21" s="1">
        <f t="shared" si="2"/>
        <v>0.99980000000000002</v>
      </c>
    </row>
    <row r="22" spans="3:9" x14ac:dyDescent="0.25">
      <c r="C22" s="31">
        <v>591</v>
      </c>
      <c r="D22" s="18">
        <v>20.77</v>
      </c>
      <c r="E22" s="33">
        <v>-0.74</v>
      </c>
      <c r="F22" s="1">
        <f t="shared" si="1"/>
        <v>-0.17000000000000171</v>
      </c>
      <c r="H22" s="15">
        <f t="shared" si="0"/>
        <v>0.99829999999999997</v>
      </c>
      <c r="I22" s="1">
        <f t="shared" si="2"/>
        <v>0.99980000000000002</v>
      </c>
    </row>
    <row r="23" spans="3:9" x14ac:dyDescent="0.25">
      <c r="C23" s="31">
        <v>615</v>
      </c>
      <c r="D23" s="18">
        <v>20.94</v>
      </c>
      <c r="E23" s="33">
        <v>0.08</v>
      </c>
      <c r="F23" s="1">
        <f t="shared" si="1"/>
        <v>0</v>
      </c>
      <c r="H23" s="15">
        <f t="shared" si="0"/>
        <v>1</v>
      </c>
      <c r="I23" s="1">
        <f t="shared" si="2"/>
        <v>0.99980000000000002</v>
      </c>
    </row>
    <row r="24" spans="3:9" x14ac:dyDescent="0.25">
      <c r="C24" s="31">
        <v>644</v>
      </c>
      <c r="D24" s="18">
        <v>20.94</v>
      </c>
      <c r="E24" s="33">
        <v>0.08</v>
      </c>
      <c r="F24" s="1">
        <f t="shared" si="1"/>
        <v>0</v>
      </c>
      <c r="H24" s="15">
        <f t="shared" si="0"/>
        <v>1</v>
      </c>
      <c r="I24" s="1">
        <f t="shared" si="2"/>
        <v>0.99980000000000002</v>
      </c>
    </row>
    <row r="25" spans="3:9" x14ac:dyDescent="0.25">
      <c r="C25" s="31">
        <v>689</v>
      </c>
      <c r="D25" s="18">
        <v>20.8</v>
      </c>
      <c r="E25" s="33">
        <v>-0.59</v>
      </c>
      <c r="F25" s="1">
        <f t="shared" si="1"/>
        <v>-0.14000000000000057</v>
      </c>
      <c r="H25" s="15">
        <f t="shared" si="0"/>
        <v>0.99860000000000004</v>
      </c>
      <c r="I25" s="1">
        <f t="shared" si="2"/>
        <v>0.99980000000000002</v>
      </c>
    </row>
    <row r="26" spans="3:9" x14ac:dyDescent="0.25">
      <c r="C26" s="31">
        <v>717</v>
      </c>
      <c r="D26" s="18">
        <v>21.09</v>
      </c>
      <c r="E26" s="33">
        <v>0.79</v>
      </c>
      <c r="F26" s="1">
        <f t="shared" si="1"/>
        <v>0.14999999999999858</v>
      </c>
      <c r="H26" s="15">
        <f t="shared" si="0"/>
        <v>1.0015000000000001</v>
      </c>
      <c r="I26" s="1">
        <f t="shared" si="2"/>
        <v>0.99980000000000002</v>
      </c>
    </row>
    <row r="27" spans="3:9" x14ac:dyDescent="0.25">
      <c r="C27" s="14">
        <v>744</v>
      </c>
      <c r="D27" s="38">
        <v>20.98</v>
      </c>
      <c r="E27" s="33">
        <v>0.27</v>
      </c>
      <c r="F27" s="1">
        <f t="shared" si="1"/>
        <v>3.9999999999999147E-2</v>
      </c>
      <c r="H27" s="15">
        <f t="shared" si="0"/>
        <v>1.0004</v>
      </c>
      <c r="I27" s="1">
        <f t="shared" si="2"/>
        <v>0.99980000000000002</v>
      </c>
    </row>
  </sheetData>
  <sheetProtection algorithmName="SHA-512" hashValue="78x4SUpzks3FgYYvt2umg8e/thBd9vwXzLc6N6ChCaUIQCfdZ2bwjld3y1+luiVdn7LZeCW7+Hdv+7HslwQmnA==" saltValue="OTB7/yX7IfKXb2pMcIxPdA==" spinCount="100000" sheet="1" objects="1" scenarios="1" selectLockedCells="1" selectUnlockedCells="1"/>
  <sortState xmlns:xlrd2="http://schemas.microsoft.com/office/spreadsheetml/2017/richdata2" ref="C11:F24">
    <sortCondition ref="C11"/>
  </sortState>
  <conditionalFormatting sqref="E11:E16 E18:E27">
    <cfRule type="cellIs" dxfId="11" priority="1" stopIfTrue="1" operator="between">
      <formula>-2</formula>
      <formula>2</formula>
    </cfRule>
    <cfRule type="cellIs" dxfId="10" priority="2" stopIfTrue="1" operator="between">
      <formula>-3</formula>
      <formula>3</formula>
    </cfRule>
    <cfRule type="cellIs" dxfId="9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CB876-387D-4FCD-B169-4B02E88979EB}">
  <sheetPr codeName="Sheet25"/>
  <dimension ref="A1:I27"/>
  <sheetViews>
    <sheetView zoomScale="80" zoomScaleNormal="80" workbookViewId="0"/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.42578125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31</v>
      </c>
      <c r="E1" s="3"/>
      <c r="F1" s="4"/>
    </row>
    <row r="2" spans="1:9" x14ac:dyDescent="0.25">
      <c r="C2" s="5" t="s">
        <v>3</v>
      </c>
      <c r="D2" s="16">
        <v>15.81</v>
      </c>
      <c r="E2" s="1" t="s">
        <v>14</v>
      </c>
    </row>
    <row r="3" spans="1:9" x14ac:dyDescent="0.25">
      <c r="C3" s="5" t="s">
        <v>17</v>
      </c>
      <c r="D3" s="16">
        <v>15.78</v>
      </c>
      <c r="E3" s="1" t="s">
        <v>14</v>
      </c>
      <c r="F3" s="7"/>
    </row>
    <row r="4" spans="1:9" x14ac:dyDescent="0.25">
      <c r="C4" s="5" t="s">
        <v>18</v>
      </c>
      <c r="D4" s="16">
        <v>0.09</v>
      </c>
      <c r="E4" s="1" t="s">
        <v>14</v>
      </c>
      <c r="F4" s="7"/>
    </row>
    <row r="5" spans="1:9" x14ac:dyDescent="0.25">
      <c r="C5" s="5" t="s">
        <v>19</v>
      </c>
      <c r="D5" s="17">
        <f>(D4/D3)*100</f>
        <v>0.57034220532319391</v>
      </c>
      <c r="E5" s="1" t="s">
        <v>2</v>
      </c>
      <c r="F5" s="7"/>
    </row>
    <row r="6" spans="1:9" x14ac:dyDescent="0.25">
      <c r="C6" s="5" t="s">
        <v>6</v>
      </c>
      <c r="D6" s="9">
        <f>COUNTA(E11:E29)</f>
        <v>16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16</v>
      </c>
    </row>
    <row r="10" spans="1:9" x14ac:dyDescent="0.25">
      <c r="A10" s="11"/>
      <c r="D10" s="7"/>
      <c r="E10" s="7"/>
      <c r="F10" s="7"/>
      <c r="H10" s="12" t="s">
        <v>22</v>
      </c>
      <c r="I10" s="12" t="s">
        <v>23</v>
      </c>
    </row>
    <row r="11" spans="1:9" x14ac:dyDescent="0.25">
      <c r="C11" s="31">
        <v>127</v>
      </c>
      <c r="D11" s="18">
        <v>15.68</v>
      </c>
      <c r="E11" s="33">
        <v>-0.62</v>
      </c>
      <c r="F11" s="1">
        <f>((D11-D$2))</f>
        <v>-0.13000000000000078</v>
      </c>
      <c r="H11" s="15">
        <f t="shared" ref="H11:H27" si="0">(100+F11)/100</f>
        <v>0.99870000000000003</v>
      </c>
      <c r="I11" s="1">
        <f>1+($D$3-$D$2)/100</f>
        <v>0.99970000000000003</v>
      </c>
    </row>
    <row r="12" spans="1:9" x14ac:dyDescent="0.25">
      <c r="C12" s="31">
        <v>193</v>
      </c>
      <c r="D12" s="18">
        <v>15.66</v>
      </c>
      <c r="E12" s="33">
        <v>-0.75</v>
      </c>
      <c r="F12" s="1">
        <f t="shared" ref="F12:F27" si="1">((D12-D$2))</f>
        <v>-0.15000000000000036</v>
      </c>
      <c r="H12" s="15">
        <f t="shared" si="0"/>
        <v>0.99849999999999994</v>
      </c>
      <c r="I12" s="1">
        <f t="shared" ref="I12:I27" si="2">1+($D$3-$D$2)/100</f>
        <v>0.99970000000000003</v>
      </c>
    </row>
    <row r="13" spans="1:9" x14ac:dyDescent="0.25">
      <c r="C13" s="31">
        <v>223</v>
      </c>
      <c r="D13" s="18">
        <v>15.85</v>
      </c>
      <c r="E13" s="33">
        <v>0.46</v>
      </c>
      <c r="F13" s="1">
        <f t="shared" si="1"/>
        <v>3.9999999999999147E-2</v>
      </c>
      <c r="H13" s="15">
        <f t="shared" si="0"/>
        <v>1.0004</v>
      </c>
      <c r="I13" s="1">
        <f t="shared" si="2"/>
        <v>0.99970000000000003</v>
      </c>
    </row>
    <row r="14" spans="1:9" x14ac:dyDescent="0.25">
      <c r="C14" s="31">
        <v>225</v>
      </c>
      <c r="D14" s="18">
        <v>15.85</v>
      </c>
      <c r="E14" s="33">
        <v>0.46</v>
      </c>
      <c r="F14" s="1">
        <f t="shared" si="1"/>
        <v>3.9999999999999147E-2</v>
      </c>
      <c r="H14" s="15">
        <f t="shared" si="0"/>
        <v>1.0004</v>
      </c>
      <c r="I14" s="1">
        <f t="shared" si="2"/>
        <v>0.99970000000000003</v>
      </c>
    </row>
    <row r="15" spans="1:9" x14ac:dyDescent="0.25">
      <c r="C15" s="31">
        <v>295</v>
      </c>
      <c r="D15" s="18">
        <v>15.73</v>
      </c>
      <c r="E15" s="33">
        <v>-0.31</v>
      </c>
      <c r="F15" s="1">
        <f t="shared" si="1"/>
        <v>-8.0000000000000071E-2</v>
      </c>
      <c r="H15" s="15">
        <f t="shared" si="0"/>
        <v>0.99919999999999998</v>
      </c>
      <c r="I15" s="1">
        <f t="shared" si="2"/>
        <v>0.99970000000000003</v>
      </c>
    </row>
    <row r="16" spans="1:9" x14ac:dyDescent="0.25">
      <c r="C16" s="31">
        <v>339</v>
      </c>
      <c r="D16" s="18">
        <v>15.81</v>
      </c>
      <c r="E16" s="33">
        <v>0.2</v>
      </c>
      <c r="F16" s="1">
        <f t="shared" si="1"/>
        <v>0</v>
      </c>
      <c r="H16" s="15">
        <f t="shared" si="0"/>
        <v>1</v>
      </c>
      <c r="I16" s="1">
        <f t="shared" si="2"/>
        <v>0.99970000000000003</v>
      </c>
    </row>
    <row r="17" spans="3:9" x14ac:dyDescent="0.25">
      <c r="C17" s="31">
        <v>446</v>
      </c>
      <c r="D17" s="18"/>
      <c r="H17" s="15"/>
      <c r="I17" s="1">
        <f t="shared" si="2"/>
        <v>0.99970000000000003</v>
      </c>
    </row>
    <row r="18" spans="3:9" x14ac:dyDescent="0.25">
      <c r="C18" s="31">
        <v>509</v>
      </c>
      <c r="D18" s="18">
        <v>15.94</v>
      </c>
      <c r="E18" s="33">
        <v>1.03</v>
      </c>
      <c r="F18" s="1">
        <f t="shared" si="1"/>
        <v>0.12999999999999901</v>
      </c>
      <c r="H18" s="15">
        <f t="shared" si="0"/>
        <v>1.0012999999999999</v>
      </c>
      <c r="I18" s="1">
        <f t="shared" si="2"/>
        <v>0.99970000000000003</v>
      </c>
    </row>
    <row r="19" spans="3:9" x14ac:dyDescent="0.25">
      <c r="C19" s="31">
        <v>512</v>
      </c>
      <c r="D19" s="18">
        <v>15.74</v>
      </c>
      <c r="E19" s="33">
        <v>-0.24</v>
      </c>
      <c r="F19" s="1">
        <f t="shared" si="1"/>
        <v>-7.0000000000000284E-2</v>
      </c>
      <c r="H19" s="15">
        <f t="shared" si="0"/>
        <v>0.99930000000000008</v>
      </c>
      <c r="I19" s="1">
        <f t="shared" si="2"/>
        <v>0.99970000000000003</v>
      </c>
    </row>
    <row r="20" spans="3:9" x14ac:dyDescent="0.25">
      <c r="C20" s="31">
        <v>551</v>
      </c>
      <c r="D20" s="18">
        <v>15.8</v>
      </c>
      <c r="E20" s="33">
        <v>0.14000000000000001</v>
      </c>
      <c r="F20" s="1">
        <f t="shared" si="1"/>
        <v>-9.9999999999997868E-3</v>
      </c>
      <c r="H20" s="15">
        <f t="shared" si="0"/>
        <v>0.9998999999999999</v>
      </c>
      <c r="I20" s="1">
        <f t="shared" si="2"/>
        <v>0.99970000000000003</v>
      </c>
    </row>
    <row r="21" spans="3:9" x14ac:dyDescent="0.25">
      <c r="C21" s="31">
        <v>579</v>
      </c>
      <c r="D21" s="18">
        <v>15.77</v>
      </c>
      <c r="E21" s="33">
        <v>-0.05</v>
      </c>
      <c r="F21" s="1">
        <f t="shared" si="1"/>
        <v>-4.0000000000000924E-2</v>
      </c>
      <c r="H21" s="15">
        <f t="shared" si="0"/>
        <v>0.99959999999999993</v>
      </c>
      <c r="I21" s="1">
        <f t="shared" si="2"/>
        <v>0.99970000000000003</v>
      </c>
    </row>
    <row r="22" spans="3:9" x14ac:dyDescent="0.25">
      <c r="C22" s="31">
        <v>591</v>
      </c>
      <c r="D22" s="18">
        <v>15.68</v>
      </c>
      <c r="E22" s="33">
        <v>-0.62</v>
      </c>
      <c r="F22" s="1">
        <f t="shared" si="1"/>
        <v>-0.13000000000000078</v>
      </c>
      <c r="H22" s="15">
        <f t="shared" si="0"/>
        <v>0.99870000000000003</v>
      </c>
      <c r="I22" s="1">
        <f t="shared" si="2"/>
        <v>0.99970000000000003</v>
      </c>
    </row>
    <row r="23" spans="3:9" x14ac:dyDescent="0.25">
      <c r="C23" s="31">
        <v>615</v>
      </c>
      <c r="D23" s="18">
        <v>15.78</v>
      </c>
      <c r="E23" s="33">
        <v>0.01</v>
      </c>
      <c r="F23" s="1">
        <f t="shared" si="1"/>
        <v>-3.0000000000001137E-2</v>
      </c>
      <c r="H23" s="15">
        <f t="shared" si="0"/>
        <v>0.99970000000000003</v>
      </c>
      <c r="I23" s="1">
        <f t="shared" si="2"/>
        <v>0.99970000000000003</v>
      </c>
    </row>
    <row r="24" spans="3:9" x14ac:dyDescent="0.25">
      <c r="C24" s="31">
        <v>644</v>
      </c>
      <c r="D24" s="18">
        <v>15.78</v>
      </c>
      <c r="E24" s="33">
        <v>0.01</v>
      </c>
      <c r="F24" s="1">
        <f t="shared" si="1"/>
        <v>-3.0000000000001137E-2</v>
      </c>
      <c r="H24" s="15">
        <f t="shared" si="0"/>
        <v>0.99970000000000003</v>
      </c>
      <c r="I24" s="1">
        <f t="shared" si="2"/>
        <v>0.99970000000000003</v>
      </c>
    </row>
    <row r="25" spans="3:9" x14ac:dyDescent="0.25">
      <c r="C25" s="31">
        <v>689</v>
      </c>
      <c r="D25" s="18">
        <v>15.69</v>
      </c>
      <c r="E25" s="33">
        <v>-0.56000000000000005</v>
      </c>
      <c r="F25" s="1">
        <f t="shared" si="1"/>
        <v>-0.12000000000000099</v>
      </c>
      <c r="H25" s="15">
        <f t="shared" si="0"/>
        <v>0.99879999999999991</v>
      </c>
      <c r="I25" s="1">
        <f t="shared" si="2"/>
        <v>0.99970000000000003</v>
      </c>
    </row>
    <row r="26" spans="3:9" x14ac:dyDescent="0.25">
      <c r="C26" s="31">
        <v>717</v>
      </c>
      <c r="D26" s="18">
        <v>15.9</v>
      </c>
      <c r="E26" s="33">
        <v>0.77</v>
      </c>
      <c r="F26" s="1">
        <f t="shared" si="1"/>
        <v>8.9999999999999858E-2</v>
      </c>
      <c r="H26" s="15">
        <f t="shared" si="0"/>
        <v>1.0009000000000001</v>
      </c>
      <c r="I26" s="1">
        <f t="shared" si="2"/>
        <v>0.99970000000000003</v>
      </c>
    </row>
    <row r="27" spans="3:9" x14ac:dyDescent="0.25">
      <c r="C27" s="14">
        <v>744</v>
      </c>
      <c r="D27" s="38">
        <v>15.82</v>
      </c>
      <c r="E27" s="33">
        <v>0.27</v>
      </c>
      <c r="F27" s="1">
        <f t="shared" si="1"/>
        <v>9.9999999999997868E-3</v>
      </c>
      <c r="H27" s="15">
        <f t="shared" si="0"/>
        <v>1.0001</v>
      </c>
      <c r="I27" s="1">
        <f t="shared" si="2"/>
        <v>0.99970000000000003</v>
      </c>
    </row>
  </sheetData>
  <sheetProtection algorithmName="SHA-512" hashValue="TRsPGxudOxROzItQWdFeQsjGbFQjjjHgDMxhmXQX9ncjyJgjQmZGRorX3iDclw8bVkb8Fz3Qf+i6i+jXK7qTfA==" saltValue="lg4IP45iwNoD2T6iI5xN7g==" spinCount="100000" sheet="1" objects="1" scenarios="1" selectLockedCells="1" selectUnlockedCells="1"/>
  <conditionalFormatting sqref="E11:E16 E18:E27">
    <cfRule type="cellIs" dxfId="8" priority="1" stopIfTrue="1" operator="between">
      <formula>-2</formula>
      <formula>2</formula>
    </cfRule>
    <cfRule type="cellIs" dxfId="7" priority="2" stopIfTrue="1" operator="between">
      <formula>-3</formula>
      <formula>3</formula>
    </cfRule>
    <cfRule type="cellIs" dxfId="6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2"/>
  <dimension ref="A1:I27"/>
  <sheetViews>
    <sheetView zoomScale="80" zoomScaleNormal="80" workbookViewId="0"/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1.710937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42</v>
      </c>
      <c r="E1" s="3"/>
      <c r="F1" s="4"/>
    </row>
    <row r="2" spans="1:9" ht="18" x14ac:dyDescent="0.25">
      <c r="C2" s="5" t="s">
        <v>3</v>
      </c>
      <c r="D2" s="6">
        <v>3.52</v>
      </c>
      <c r="E2" s="1" t="s">
        <v>4</v>
      </c>
    </row>
    <row r="3" spans="1:9" ht="18" x14ac:dyDescent="0.25">
      <c r="C3" s="5" t="s">
        <v>17</v>
      </c>
      <c r="D3" s="6">
        <v>3.5489999999999999</v>
      </c>
      <c r="E3" s="1" t="s">
        <v>4</v>
      </c>
      <c r="F3" s="7"/>
    </row>
    <row r="4" spans="1:9" ht="18" x14ac:dyDescent="0.25">
      <c r="C4" s="5" t="s">
        <v>18</v>
      </c>
      <c r="D4" s="6">
        <v>6.4000000000000001E-2</v>
      </c>
      <c r="E4" s="1" t="s">
        <v>4</v>
      </c>
      <c r="F4" s="7"/>
    </row>
    <row r="5" spans="1:9" x14ac:dyDescent="0.25">
      <c r="C5" s="5" t="s">
        <v>19</v>
      </c>
      <c r="D5" s="19">
        <f>(D4/D3)*100</f>
        <v>1.8033248802479573</v>
      </c>
      <c r="E5" s="1" t="s">
        <v>2</v>
      </c>
      <c r="F5" s="7"/>
    </row>
    <row r="6" spans="1:9" x14ac:dyDescent="0.25">
      <c r="C6" s="5" t="s">
        <v>6</v>
      </c>
      <c r="D6" s="9">
        <f>COUNTA(E11:E31)</f>
        <v>15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22</v>
      </c>
      <c r="I10" s="12" t="s">
        <v>23</v>
      </c>
    </row>
    <row r="11" spans="1:9" x14ac:dyDescent="0.25">
      <c r="C11" s="31">
        <v>127</v>
      </c>
      <c r="D11" s="13">
        <v>3.4</v>
      </c>
      <c r="E11" s="33">
        <v>-2.33</v>
      </c>
      <c r="F11" s="14">
        <f t="shared" ref="F11:F27" si="0">((D11-D$2)/D$2)*100</f>
        <v>-3.4090909090909123</v>
      </c>
      <c r="H11" s="15">
        <f t="shared" ref="H11:H27" si="1">(100+F11)/100</f>
        <v>0.96590909090909094</v>
      </c>
      <c r="I11" s="1">
        <f t="shared" ref="I11:I27" si="2">1+($D$3-$D$2)/$D$2</f>
        <v>1.0082386363636364</v>
      </c>
    </row>
    <row r="12" spans="1:9" x14ac:dyDescent="0.25">
      <c r="C12" s="31">
        <v>193</v>
      </c>
      <c r="D12" s="13">
        <v>3.54</v>
      </c>
      <c r="E12" s="33">
        <v>-0.15</v>
      </c>
      <c r="F12" s="14">
        <f t="shared" si="0"/>
        <v>0.56818181818181868</v>
      </c>
      <c r="H12" s="15">
        <f t="shared" si="1"/>
        <v>1.0056818181818181</v>
      </c>
      <c r="I12" s="1">
        <f t="shared" si="2"/>
        <v>1.0082386363636364</v>
      </c>
    </row>
    <row r="13" spans="1:9" x14ac:dyDescent="0.25">
      <c r="C13" s="31">
        <v>223</v>
      </c>
      <c r="D13" s="13">
        <v>3.43</v>
      </c>
      <c r="E13" s="33">
        <v>-1.86</v>
      </c>
      <c r="F13" s="14">
        <f t="shared" si="0"/>
        <v>-2.5568181818181777</v>
      </c>
      <c r="H13" s="15">
        <f t="shared" si="1"/>
        <v>0.97443181818181823</v>
      </c>
      <c r="I13" s="1">
        <f t="shared" si="2"/>
        <v>1.0082386363636364</v>
      </c>
    </row>
    <row r="14" spans="1:9" x14ac:dyDescent="0.25">
      <c r="C14" s="31">
        <v>225</v>
      </c>
      <c r="D14" s="13">
        <v>3.52</v>
      </c>
      <c r="E14" s="33">
        <v>-0.46</v>
      </c>
      <c r="F14" s="14">
        <f t="shared" si="0"/>
        <v>0</v>
      </c>
      <c r="H14" s="15">
        <f t="shared" si="1"/>
        <v>1</v>
      </c>
      <c r="I14" s="1">
        <f t="shared" si="2"/>
        <v>1.0082386363636364</v>
      </c>
    </row>
    <row r="15" spans="1:9" x14ac:dyDescent="0.25">
      <c r="C15" s="31">
        <v>295</v>
      </c>
      <c r="D15" s="13">
        <v>3.51</v>
      </c>
      <c r="E15" s="33">
        <v>-0.62</v>
      </c>
      <c r="F15" s="14">
        <f t="shared" si="0"/>
        <v>-0.28409090909091567</v>
      </c>
      <c r="H15" s="15">
        <f t="shared" si="1"/>
        <v>0.99715909090909083</v>
      </c>
      <c r="I15" s="1">
        <f t="shared" si="2"/>
        <v>1.0082386363636364</v>
      </c>
    </row>
    <row r="16" spans="1:9" x14ac:dyDescent="0.25">
      <c r="C16" s="31">
        <v>339</v>
      </c>
      <c r="D16" s="13">
        <v>3.5</v>
      </c>
      <c r="E16" s="33">
        <v>-0.77</v>
      </c>
      <c r="F16" s="14">
        <f t="shared" si="0"/>
        <v>-0.56818181818181868</v>
      </c>
      <c r="H16" s="15">
        <f t="shared" si="1"/>
        <v>0.99431818181818188</v>
      </c>
      <c r="I16" s="1">
        <f t="shared" si="2"/>
        <v>1.0082386363636364</v>
      </c>
    </row>
    <row r="17" spans="3:9" x14ac:dyDescent="0.25">
      <c r="C17" s="31">
        <v>446</v>
      </c>
      <c r="D17" s="13"/>
      <c r="F17" s="14"/>
      <c r="H17" s="15"/>
      <c r="I17" s="1">
        <f t="shared" si="2"/>
        <v>1.0082386363636364</v>
      </c>
    </row>
    <row r="18" spans="3:9" x14ac:dyDescent="0.25">
      <c r="C18" s="31">
        <v>509</v>
      </c>
      <c r="D18" s="13">
        <v>3.59</v>
      </c>
      <c r="E18" s="33">
        <v>0.63</v>
      </c>
      <c r="F18" s="14">
        <f t="shared" si="0"/>
        <v>1.9886363636363591</v>
      </c>
      <c r="H18" s="15">
        <f t="shared" si="1"/>
        <v>1.0198863636363635</v>
      </c>
      <c r="I18" s="1">
        <f t="shared" si="2"/>
        <v>1.0082386363636364</v>
      </c>
    </row>
    <row r="19" spans="3:9" x14ac:dyDescent="0.25">
      <c r="C19" s="31">
        <v>512</v>
      </c>
      <c r="D19" s="13">
        <v>3.6</v>
      </c>
      <c r="E19" s="33">
        <v>0.79</v>
      </c>
      <c r="F19" s="14">
        <f t="shared" si="0"/>
        <v>2.2727272727272747</v>
      </c>
      <c r="H19" s="15">
        <f t="shared" si="1"/>
        <v>1.0227272727272727</v>
      </c>
      <c r="I19" s="1">
        <f t="shared" si="2"/>
        <v>1.0082386363636364</v>
      </c>
    </row>
    <row r="20" spans="3:9" x14ac:dyDescent="0.25">
      <c r="C20" s="31">
        <v>551</v>
      </c>
      <c r="D20" s="13">
        <v>3.6</v>
      </c>
      <c r="E20" s="33">
        <v>0.79</v>
      </c>
      <c r="F20" s="14">
        <f t="shared" si="0"/>
        <v>2.2727272727272747</v>
      </c>
      <c r="H20" s="15">
        <f t="shared" si="1"/>
        <v>1.0227272727272727</v>
      </c>
      <c r="I20" s="1">
        <f t="shared" si="2"/>
        <v>1.0082386363636364</v>
      </c>
    </row>
    <row r="21" spans="3:9" x14ac:dyDescent="0.25">
      <c r="C21" s="31">
        <v>579</v>
      </c>
      <c r="D21" s="13">
        <v>3.58</v>
      </c>
      <c r="E21" s="33">
        <v>0.48</v>
      </c>
      <c r="F21" s="14">
        <f t="shared" si="0"/>
        <v>1.7045454545454561</v>
      </c>
      <c r="H21" s="15">
        <f t="shared" si="1"/>
        <v>1.0170454545454546</v>
      </c>
      <c r="I21" s="1">
        <f t="shared" si="2"/>
        <v>1.0082386363636364</v>
      </c>
    </row>
    <row r="22" spans="3:9" x14ac:dyDescent="0.25">
      <c r="C22" s="31">
        <v>591</v>
      </c>
      <c r="D22" s="13">
        <v>3.58</v>
      </c>
      <c r="E22" s="33">
        <v>0.48</v>
      </c>
      <c r="F22" s="14">
        <f t="shared" si="0"/>
        <v>1.7045454545454561</v>
      </c>
      <c r="H22" s="15">
        <f t="shared" si="1"/>
        <v>1.0170454545454546</v>
      </c>
      <c r="I22" s="1">
        <f t="shared" si="2"/>
        <v>1.0082386363636364</v>
      </c>
    </row>
    <row r="23" spans="3:9" x14ac:dyDescent="0.25">
      <c r="C23" s="31">
        <v>615</v>
      </c>
      <c r="D23" s="13"/>
      <c r="F23" s="14"/>
      <c r="H23" s="15"/>
      <c r="I23" s="1">
        <f t="shared" si="2"/>
        <v>1.0082386363636364</v>
      </c>
    </row>
    <row r="24" spans="3:9" x14ac:dyDescent="0.25">
      <c r="C24" s="31">
        <v>644</v>
      </c>
      <c r="D24" s="13">
        <v>3.67</v>
      </c>
      <c r="E24" s="33">
        <v>1.88</v>
      </c>
      <c r="F24" s="14">
        <f t="shared" si="0"/>
        <v>4.261363636363634</v>
      </c>
      <c r="H24" s="15">
        <f t="shared" si="1"/>
        <v>1.0426136363636365</v>
      </c>
      <c r="I24" s="1">
        <f t="shared" si="2"/>
        <v>1.0082386363636364</v>
      </c>
    </row>
    <row r="25" spans="3:9" x14ac:dyDescent="0.25">
      <c r="C25" s="31">
        <v>689</v>
      </c>
      <c r="D25" s="13">
        <v>3.6</v>
      </c>
      <c r="E25" s="33">
        <v>0.79</v>
      </c>
      <c r="F25" s="14">
        <f t="shared" si="0"/>
        <v>2.2727272727272747</v>
      </c>
      <c r="H25" s="15">
        <f t="shared" si="1"/>
        <v>1.0227272727272727</v>
      </c>
      <c r="I25" s="1">
        <f t="shared" si="2"/>
        <v>1.0082386363636364</v>
      </c>
    </row>
    <row r="26" spans="3:9" x14ac:dyDescent="0.25">
      <c r="C26" s="31">
        <v>717</v>
      </c>
      <c r="D26" s="36">
        <v>3.52</v>
      </c>
      <c r="E26" s="33">
        <v>-0.46</v>
      </c>
      <c r="F26" s="14">
        <f t="shared" si="0"/>
        <v>0</v>
      </c>
      <c r="H26" s="15">
        <f t="shared" si="1"/>
        <v>1</v>
      </c>
      <c r="I26" s="1">
        <f t="shared" si="2"/>
        <v>1.0082386363636364</v>
      </c>
    </row>
    <row r="27" spans="3:9" x14ac:dyDescent="0.25">
      <c r="C27" s="14">
        <v>744</v>
      </c>
      <c r="D27" s="37">
        <v>3.55</v>
      </c>
      <c r="E27" s="33">
        <v>0.01</v>
      </c>
      <c r="F27" s="14">
        <f t="shared" si="0"/>
        <v>0.85227272727272163</v>
      </c>
      <c r="H27" s="15">
        <f t="shared" si="1"/>
        <v>1.0085227272727273</v>
      </c>
      <c r="I27" s="1">
        <f t="shared" si="2"/>
        <v>1.0082386363636364</v>
      </c>
    </row>
  </sheetData>
  <sheetProtection algorithmName="SHA-512" hashValue="ZT2toiq1hgsJ+0mKH9pF6JIJ8m5LzgJ5kTboReEgkshpBnb1qR8rcgZFWLp40zX2S1dJfNS5yCyCZdYMR+NebA==" saltValue="li2igNTEkkSvcSp8i+9ofg==" spinCount="100000" sheet="1" objects="1" scenarios="1" selectLockedCells="1" selectUnlockedCells="1"/>
  <sortState xmlns:xlrd2="http://schemas.microsoft.com/office/spreadsheetml/2017/richdata2" ref="C11:F24">
    <sortCondition ref="C11"/>
  </sortState>
  <conditionalFormatting sqref="E11:E16 E18:E22 E24:E27">
    <cfRule type="cellIs" dxfId="5" priority="1" stopIfTrue="1" operator="between">
      <formula>-2</formula>
      <formula>2</formula>
    </cfRule>
    <cfRule type="cellIs" dxfId="4" priority="2" stopIfTrue="1" operator="between">
      <formula>-3</formula>
      <formula>3</formula>
    </cfRule>
    <cfRule type="cellIs" dxfId="3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I27"/>
  <sheetViews>
    <sheetView zoomScale="80" zoomScaleNormal="80" workbookViewId="0"/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1.710937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32</v>
      </c>
      <c r="E1" s="3"/>
      <c r="F1" s="4"/>
    </row>
    <row r="2" spans="1:9" x14ac:dyDescent="0.25">
      <c r="C2" s="5" t="s">
        <v>3</v>
      </c>
      <c r="D2" s="6">
        <v>5.72</v>
      </c>
      <c r="E2" s="1" t="s">
        <v>2</v>
      </c>
    </row>
    <row r="3" spans="1:9" x14ac:dyDescent="0.25">
      <c r="C3" s="5" t="s">
        <v>17</v>
      </c>
      <c r="D3" s="6">
        <v>5.718</v>
      </c>
      <c r="E3" s="1" t="s">
        <v>2</v>
      </c>
      <c r="F3" s="7"/>
    </row>
    <row r="4" spans="1:9" x14ac:dyDescent="0.25">
      <c r="C4" s="5" t="s">
        <v>18</v>
      </c>
      <c r="D4" s="6">
        <v>0.09</v>
      </c>
      <c r="E4" s="1" t="s">
        <v>2</v>
      </c>
      <c r="F4" s="7"/>
    </row>
    <row r="5" spans="1:9" x14ac:dyDescent="0.25">
      <c r="C5" s="5" t="s">
        <v>19</v>
      </c>
      <c r="D5" s="8">
        <f>D4/D3</f>
        <v>1.5739769150052464E-2</v>
      </c>
      <c r="E5" s="1" t="s">
        <v>2</v>
      </c>
      <c r="F5" s="7"/>
    </row>
    <row r="6" spans="1:9" x14ac:dyDescent="0.25">
      <c r="C6" s="5" t="s">
        <v>6</v>
      </c>
      <c r="D6" s="9">
        <f>COUNTA(E11:E33)</f>
        <v>15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22</v>
      </c>
      <c r="I10" s="12" t="s">
        <v>23</v>
      </c>
    </row>
    <row r="11" spans="1:9" x14ac:dyDescent="0.25">
      <c r="C11" s="31">
        <v>127</v>
      </c>
      <c r="D11" s="35">
        <v>5.62</v>
      </c>
      <c r="E11" s="33">
        <v>-1.0900000000000001</v>
      </c>
      <c r="F11" s="14">
        <f t="shared" ref="F11:F27" si="0">((D11-D$2)/D$2)*100</f>
        <v>-1.7482517482517421</v>
      </c>
      <c r="H11" s="15">
        <f t="shared" ref="H11:H27" si="1">(100+F11)/100</f>
        <v>0.9825174825174825</v>
      </c>
      <c r="I11" s="1">
        <f t="shared" ref="I11:I27" si="2">1+($D$3-$D$2)/$D$2</f>
        <v>0.99965034965034971</v>
      </c>
    </row>
    <row r="12" spans="1:9" x14ac:dyDescent="0.25">
      <c r="C12" s="31">
        <v>193</v>
      </c>
      <c r="D12" s="35">
        <v>5.7</v>
      </c>
      <c r="E12" s="33">
        <v>-0.2</v>
      </c>
      <c r="F12" s="14">
        <f t="shared" si="0"/>
        <v>-0.3496503496503422</v>
      </c>
      <c r="H12" s="15">
        <f t="shared" si="1"/>
        <v>0.99650349650349657</v>
      </c>
      <c r="I12" s="1">
        <f t="shared" si="2"/>
        <v>0.99965034965034971</v>
      </c>
    </row>
    <row r="13" spans="1:9" x14ac:dyDescent="0.25">
      <c r="C13" s="31">
        <v>223</v>
      </c>
      <c r="D13" s="35">
        <v>5.57</v>
      </c>
      <c r="E13" s="33">
        <v>-1.65</v>
      </c>
      <c r="F13" s="14">
        <f t="shared" si="0"/>
        <v>-2.6223776223776132</v>
      </c>
      <c r="H13" s="15">
        <f t="shared" si="1"/>
        <v>0.97377622377622386</v>
      </c>
      <c r="I13" s="1">
        <f t="shared" si="2"/>
        <v>0.99965034965034971</v>
      </c>
    </row>
    <row r="14" spans="1:9" x14ac:dyDescent="0.25">
      <c r="C14" s="31">
        <v>225</v>
      </c>
      <c r="D14" s="35">
        <v>5.69</v>
      </c>
      <c r="E14" s="33">
        <v>-0.31</v>
      </c>
      <c r="F14" s="14">
        <f t="shared" si="0"/>
        <v>-0.52447552447551327</v>
      </c>
      <c r="H14" s="15">
        <f t="shared" si="1"/>
        <v>0.99475524475524479</v>
      </c>
      <c r="I14" s="1">
        <f t="shared" si="2"/>
        <v>0.99965034965034971</v>
      </c>
    </row>
    <row r="15" spans="1:9" x14ac:dyDescent="0.25">
      <c r="C15" s="31">
        <v>295</v>
      </c>
      <c r="D15" s="35">
        <v>5.7</v>
      </c>
      <c r="E15" s="33">
        <v>-0.2</v>
      </c>
      <c r="F15" s="14">
        <f t="shared" si="0"/>
        <v>-0.3496503496503422</v>
      </c>
      <c r="H15" s="15">
        <f t="shared" si="1"/>
        <v>0.99650349650349657</v>
      </c>
      <c r="I15" s="1">
        <f t="shared" si="2"/>
        <v>0.99965034965034971</v>
      </c>
    </row>
    <row r="16" spans="1:9" x14ac:dyDescent="0.25">
      <c r="C16" s="31">
        <v>339</v>
      </c>
      <c r="D16" s="35">
        <v>5.68</v>
      </c>
      <c r="E16" s="33">
        <v>-0.42</v>
      </c>
      <c r="F16" s="14">
        <f t="shared" si="0"/>
        <v>-0.69930069930070005</v>
      </c>
      <c r="H16" s="15">
        <f t="shared" si="1"/>
        <v>0.99300699300699302</v>
      </c>
      <c r="I16" s="1">
        <f t="shared" si="2"/>
        <v>0.99965034965034971</v>
      </c>
    </row>
    <row r="17" spans="3:9" x14ac:dyDescent="0.25">
      <c r="C17" s="31">
        <v>446</v>
      </c>
      <c r="D17" s="35"/>
      <c r="F17" s="14"/>
      <c r="H17" s="15"/>
      <c r="I17" s="1">
        <f t="shared" si="2"/>
        <v>0.99965034965034971</v>
      </c>
    </row>
    <row r="18" spans="3:9" x14ac:dyDescent="0.25">
      <c r="C18" s="31">
        <v>509</v>
      </c>
      <c r="D18" s="35">
        <v>5.77</v>
      </c>
      <c r="E18" s="33">
        <v>0.57999999999999996</v>
      </c>
      <c r="F18" s="14">
        <f t="shared" si="0"/>
        <v>0.87412587412587106</v>
      </c>
      <c r="H18" s="15">
        <f t="shared" si="1"/>
        <v>1.0087412587412588</v>
      </c>
      <c r="I18" s="1">
        <f t="shared" si="2"/>
        <v>0.99965034965034971</v>
      </c>
    </row>
    <row r="19" spans="3:9" x14ac:dyDescent="0.25">
      <c r="C19" s="31">
        <v>512</v>
      </c>
      <c r="D19" s="35">
        <v>5.75</v>
      </c>
      <c r="E19" s="33">
        <v>0.36</v>
      </c>
      <c r="F19" s="14">
        <f t="shared" si="0"/>
        <v>0.52447552447552881</v>
      </c>
      <c r="H19" s="15">
        <f t="shared" si="1"/>
        <v>1.0052447552447554</v>
      </c>
      <c r="I19" s="1">
        <f t="shared" si="2"/>
        <v>0.99965034965034971</v>
      </c>
    </row>
    <row r="20" spans="3:9" x14ac:dyDescent="0.25">
      <c r="C20" s="31">
        <v>551</v>
      </c>
      <c r="D20" s="35">
        <v>5.9</v>
      </c>
      <c r="E20" s="33">
        <v>2.0299999999999998</v>
      </c>
      <c r="F20" s="14">
        <f t="shared" si="0"/>
        <v>3.1468531468531578</v>
      </c>
      <c r="H20" s="15">
        <f t="shared" si="1"/>
        <v>1.0314685314685317</v>
      </c>
      <c r="I20" s="1">
        <f t="shared" si="2"/>
        <v>0.99965034965034971</v>
      </c>
    </row>
    <row r="21" spans="3:9" x14ac:dyDescent="0.25">
      <c r="C21" s="31">
        <v>579</v>
      </c>
      <c r="D21" s="35">
        <v>5.63</v>
      </c>
      <c r="E21" s="33">
        <v>-0.98</v>
      </c>
      <c r="F21" s="14">
        <f t="shared" si="0"/>
        <v>-1.5734265734265711</v>
      </c>
      <c r="H21" s="15">
        <f t="shared" si="1"/>
        <v>0.98426573426573427</v>
      </c>
      <c r="I21" s="1">
        <f t="shared" si="2"/>
        <v>0.99965034965034971</v>
      </c>
    </row>
    <row r="22" spans="3:9" x14ac:dyDescent="0.25">
      <c r="C22" s="31">
        <v>591</v>
      </c>
      <c r="D22" s="35">
        <v>5.7</v>
      </c>
      <c r="E22" s="33">
        <v>-0.2</v>
      </c>
      <c r="F22" s="14">
        <f t="shared" si="0"/>
        <v>-0.3496503496503422</v>
      </c>
      <c r="H22" s="15">
        <f t="shared" si="1"/>
        <v>0.99650349650349657</v>
      </c>
      <c r="I22" s="1">
        <f t="shared" si="2"/>
        <v>0.99965034965034971</v>
      </c>
    </row>
    <row r="23" spans="3:9" x14ac:dyDescent="0.25">
      <c r="C23" s="31">
        <v>615</v>
      </c>
      <c r="D23" s="35"/>
      <c r="F23" s="14"/>
      <c r="H23" s="15"/>
      <c r="I23" s="1">
        <f t="shared" si="2"/>
        <v>0.99965034965034971</v>
      </c>
    </row>
    <row r="24" spans="3:9" x14ac:dyDescent="0.25">
      <c r="C24" s="31">
        <v>644</v>
      </c>
      <c r="D24" s="35">
        <v>5.91</v>
      </c>
      <c r="E24" s="33">
        <v>2.15</v>
      </c>
      <c r="F24" s="14">
        <f t="shared" si="0"/>
        <v>3.3216783216783288</v>
      </c>
      <c r="H24" s="15">
        <f t="shared" si="1"/>
        <v>1.0332167832167833</v>
      </c>
      <c r="I24" s="1">
        <f t="shared" si="2"/>
        <v>0.99965034965034971</v>
      </c>
    </row>
    <row r="25" spans="3:9" x14ac:dyDescent="0.25">
      <c r="C25" s="31">
        <v>689</v>
      </c>
      <c r="D25" s="35">
        <v>5.81</v>
      </c>
      <c r="E25" s="33">
        <v>1.03</v>
      </c>
      <c r="F25" s="14">
        <f t="shared" si="0"/>
        <v>1.5734265734265711</v>
      </c>
      <c r="H25" s="15">
        <f t="shared" si="1"/>
        <v>1.0157342657342658</v>
      </c>
      <c r="I25" s="1">
        <f t="shared" si="2"/>
        <v>0.99965034965034971</v>
      </c>
    </row>
    <row r="26" spans="3:9" x14ac:dyDescent="0.25">
      <c r="C26" s="31">
        <v>717</v>
      </c>
      <c r="D26" s="38">
        <v>5.73</v>
      </c>
      <c r="E26" s="33">
        <v>0.14000000000000001</v>
      </c>
      <c r="F26" s="14">
        <f t="shared" si="0"/>
        <v>0.17482517482518664</v>
      </c>
      <c r="H26" s="15">
        <f t="shared" si="1"/>
        <v>1.0017482517482519</v>
      </c>
      <c r="I26" s="1">
        <f t="shared" si="2"/>
        <v>0.99965034965034971</v>
      </c>
    </row>
    <row r="27" spans="3:9" x14ac:dyDescent="0.25">
      <c r="C27" s="14">
        <v>744</v>
      </c>
      <c r="D27" s="38">
        <v>5.7</v>
      </c>
      <c r="E27" s="33">
        <v>-0.2</v>
      </c>
      <c r="F27" s="14">
        <f t="shared" si="0"/>
        <v>-0.3496503496503422</v>
      </c>
      <c r="H27" s="15">
        <f t="shared" si="1"/>
        <v>0.99650349650349657</v>
      </c>
      <c r="I27" s="1">
        <f t="shared" si="2"/>
        <v>0.99965034965034971</v>
      </c>
    </row>
  </sheetData>
  <sheetProtection algorithmName="SHA-512" hashValue="QngBwzZUjjiXaIvSVl0ZQwMnKZW6xEPpd7dHgnhF7IHr557iY1H9e534VRljsCK+4ITVwr0tiUk6Ofs5319cew==" saltValue="GYaJlKCN4VE0yRSJRo1Wcg==" spinCount="100000" sheet="1" objects="1" scenarios="1" selectLockedCells="1" selectUnlockedCells="1"/>
  <sortState xmlns:xlrd2="http://schemas.microsoft.com/office/spreadsheetml/2017/richdata2" ref="C11:F24">
    <sortCondition ref="C11"/>
  </sortState>
  <conditionalFormatting sqref="E11:E16 E24:E27 E18:E22">
    <cfRule type="cellIs" dxfId="2" priority="1" stopIfTrue="1" operator="between">
      <formula>-2</formula>
      <formula>2</formula>
    </cfRule>
    <cfRule type="cellIs" dxfId="1" priority="2" stopIfTrue="1" operator="between">
      <formula>-3</formula>
      <formula>3</formula>
    </cfRule>
    <cfRule type="cellIs" dxfId="0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6"/>
  <dimension ref="A1:I27"/>
  <sheetViews>
    <sheetView zoomScale="80" zoomScaleNormal="80" workbookViewId="0"/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37</v>
      </c>
      <c r="E1" s="3"/>
      <c r="F1" s="4"/>
    </row>
    <row r="2" spans="1:9" ht="18" x14ac:dyDescent="0.25">
      <c r="C2" s="5" t="s">
        <v>3</v>
      </c>
      <c r="D2" s="9">
        <v>207</v>
      </c>
      <c r="E2" s="1" t="s">
        <v>4</v>
      </c>
    </row>
    <row r="3" spans="1:9" ht="18" x14ac:dyDescent="0.25">
      <c r="C3" s="5" t="s">
        <v>17</v>
      </c>
      <c r="D3" s="5">
        <v>204.8</v>
      </c>
      <c r="E3" s="1" t="s">
        <v>4</v>
      </c>
      <c r="F3" s="7"/>
    </row>
    <row r="4" spans="1:9" ht="18" x14ac:dyDescent="0.25">
      <c r="C4" s="5" t="s">
        <v>18</v>
      </c>
      <c r="D4" s="5">
        <v>3.7</v>
      </c>
      <c r="E4" s="1" t="s">
        <v>4</v>
      </c>
      <c r="F4" s="7"/>
    </row>
    <row r="5" spans="1:9" x14ac:dyDescent="0.25">
      <c r="C5" s="5" t="s">
        <v>19</v>
      </c>
      <c r="D5" s="19">
        <f>(D4/D3)*100</f>
        <v>1.806640625</v>
      </c>
      <c r="E5" s="1" t="s">
        <v>2</v>
      </c>
      <c r="F5" s="7"/>
    </row>
    <row r="6" spans="1:9" x14ac:dyDescent="0.25">
      <c r="C6" s="5" t="s">
        <v>6</v>
      </c>
      <c r="D6" s="9">
        <f>COUNTA(E11:E33)</f>
        <v>16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22</v>
      </c>
      <c r="I10" s="12" t="s">
        <v>23</v>
      </c>
    </row>
    <row r="11" spans="1:9" x14ac:dyDescent="0.25">
      <c r="C11" s="31">
        <v>127</v>
      </c>
      <c r="D11" s="13">
        <v>196.8</v>
      </c>
      <c r="E11" s="33">
        <v>-2.19</v>
      </c>
      <c r="F11" s="14">
        <f t="shared" ref="F11:F27" si="0">((D11-D$2)/D$2)*100</f>
        <v>-4.9275362318840523</v>
      </c>
      <c r="H11" s="15">
        <f t="shared" ref="H11:H27" si="1">(100+F11)/100</f>
        <v>0.95072463768115956</v>
      </c>
      <c r="I11" s="1">
        <f t="shared" ref="I11:I27" si="2">1+($D$3-$D$2)/$D$2</f>
        <v>0.98937198067632859</v>
      </c>
    </row>
    <row r="12" spans="1:9" x14ac:dyDescent="0.25">
      <c r="C12" s="31">
        <v>193</v>
      </c>
      <c r="D12" s="13">
        <v>206.4</v>
      </c>
      <c r="E12" s="33">
        <v>0.42</v>
      </c>
      <c r="F12" s="14">
        <f t="shared" si="0"/>
        <v>-0.28985507246376541</v>
      </c>
      <c r="H12" s="15">
        <f t="shared" si="1"/>
        <v>0.99710144927536237</v>
      </c>
      <c r="I12" s="1">
        <f t="shared" si="2"/>
        <v>0.98937198067632859</v>
      </c>
    </row>
    <row r="13" spans="1:9" x14ac:dyDescent="0.25">
      <c r="C13" s="31">
        <v>223</v>
      </c>
      <c r="D13" s="13">
        <v>209</v>
      </c>
      <c r="E13" s="33">
        <v>1.1299999999999999</v>
      </c>
      <c r="F13" s="14">
        <f t="shared" si="0"/>
        <v>0.96618357487922701</v>
      </c>
      <c r="H13" s="15">
        <f t="shared" si="1"/>
        <v>1.0096618357487923</v>
      </c>
      <c r="I13" s="1">
        <f t="shared" si="2"/>
        <v>0.98937198067632859</v>
      </c>
    </row>
    <row r="14" spans="1:9" x14ac:dyDescent="0.25">
      <c r="C14" s="31">
        <v>225</v>
      </c>
      <c r="D14" s="13">
        <v>205.4</v>
      </c>
      <c r="E14" s="33">
        <v>0.15</v>
      </c>
      <c r="F14" s="14">
        <f t="shared" si="0"/>
        <v>-0.77294685990337897</v>
      </c>
      <c r="H14" s="15">
        <f t="shared" si="1"/>
        <v>0.9922705314009661</v>
      </c>
      <c r="I14" s="1">
        <f t="shared" si="2"/>
        <v>0.98937198067632859</v>
      </c>
    </row>
    <row r="15" spans="1:9" x14ac:dyDescent="0.25">
      <c r="A15" s="14"/>
      <c r="B15" s="14"/>
      <c r="C15" s="31">
        <v>295</v>
      </c>
      <c r="D15" s="13">
        <v>202</v>
      </c>
      <c r="E15" s="33">
        <v>-0.77</v>
      </c>
      <c r="F15" s="14">
        <f t="shared" si="0"/>
        <v>-2.4154589371980677</v>
      </c>
      <c r="H15" s="15">
        <f t="shared" si="1"/>
        <v>0.97584541062801933</v>
      </c>
      <c r="I15" s="1">
        <f t="shared" si="2"/>
        <v>0.98937198067632859</v>
      </c>
    </row>
    <row r="16" spans="1:9" x14ac:dyDescent="0.25">
      <c r="C16" s="31">
        <v>339</v>
      </c>
      <c r="D16" s="13">
        <v>206</v>
      </c>
      <c r="E16" s="33">
        <v>0.31</v>
      </c>
      <c r="F16" s="14">
        <f t="shared" si="0"/>
        <v>-0.48309178743961351</v>
      </c>
      <c r="H16" s="15">
        <f t="shared" si="1"/>
        <v>0.99516908212560384</v>
      </c>
      <c r="I16" s="1">
        <f t="shared" si="2"/>
        <v>0.98937198067632859</v>
      </c>
    </row>
    <row r="17" spans="3:9" x14ac:dyDescent="0.25">
      <c r="C17" s="31">
        <v>446</v>
      </c>
      <c r="D17" s="13"/>
      <c r="F17" s="14"/>
      <c r="H17" s="15"/>
      <c r="I17" s="1">
        <f t="shared" si="2"/>
        <v>0.98937198067632859</v>
      </c>
    </row>
    <row r="18" spans="3:9" x14ac:dyDescent="0.25">
      <c r="C18" s="31">
        <v>509</v>
      </c>
      <c r="D18" s="13">
        <v>206</v>
      </c>
      <c r="E18" s="33">
        <v>0.31</v>
      </c>
      <c r="F18" s="14">
        <f t="shared" si="0"/>
        <v>-0.48309178743961351</v>
      </c>
      <c r="H18" s="15">
        <f t="shared" si="1"/>
        <v>0.99516908212560384</v>
      </c>
      <c r="I18" s="1">
        <f t="shared" si="2"/>
        <v>0.98937198067632859</v>
      </c>
    </row>
    <row r="19" spans="3:9" x14ac:dyDescent="0.25">
      <c r="C19" s="31">
        <v>512</v>
      </c>
      <c r="D19" s="13">
        <v>206.8</v>
      </c>
      <c r="E19" s="33">
        <v>0.53</v>
      </c>
      <c r="F19" s="14">
        <f t="shared" si="0"/>
        <v>-9.6618357487917222E-2</v>
      </c>
      <c r="H19" s="15">
        <f t="shared" si="1"/>
        <v>0.9990338164251209</v>
      </c>
      <c r="I19" s="1">
        <f t="shared" si="2"/>
        <v>0.98937198067632859</v>
      </c>
    </row>
    <row r="20" spans="3:9" x14ac:dyDescent="0.25">
      <c r="C20" s="31">
        <v>551</v>
      </c>
      <c r="D20" s="13">
        <v>206</v>
      </c>
      <c r="E20" s="33">
        <v>0.31</v>
      </c>
      <c r="F20" s="14">
        <f t="shared" si="0"/>
        <v>-0.48309178743961351</v>
      </c>
      <c r="H20" s="15">
        <f t="shared" si="1"/>
        <v>0.99516908212560384</v>
      </c>
      <c r="I20" s="1">
        <f t="shared" si="2"/>
        <v>0.98937198067632859</v>
      </c>
    </row>
    <row r="21" spans="3:9" x14ac:dyDescent="0.25">
      <c r="C21" s="31">
        <v>579</v>
      </c>
      <c r="D21" s="13">
        <v>205.9</v>
      </c>
      <c r="E21" s="33">
        <v>0.28999999999999998</v>
      </c>
      <c r="F21" s="14">
        <f t="shared" si="0"/>
        <v>-0.53140096618357213</v>
      </c>
      <c r="H21" s="15">
        <f t="shared" si="1"/>
        <v>0.99468599033816429</v>
      </c>
      <c r="I21" s="1">
        <f t="shared" si="2"/>
        <v>0.98937198067632859</v>
      </c>
    </row>
    <row r="22" spans="3:9" x14ac:dyDescent="0.25">
      <c r="C22" s="31">
        <v>591</v>
      </c>
      <c r="D22" s="13">
        <v>200</v>
      </c>
      <c r="E22" s="33">
        <v>-1.32</v>
      </c>
      <c r="F22" s="14">
        <f t="shared" si="0"/>
        <v>-3.3816425120772946</v>
      </c>
      <c r="H22" s="15">
        <f t="shared" si="1"/>
        <v>0.96618357487922713</v>
      </c>
      <c r="I22" s="1">
        <f t="shared" si="2"/>
        <v>0.98937198067632859</v>
      </c>
    </row>
    <row r="23" spans="3:9" x14ac:dyDescent="0.25">
      <c r="C23" s="31">
        <v>615</v>
      </c>
      <c r="D23" s="13">
        <v>203</v>
      </c>
      <c r="E23" s="33">
        <v>-0.5</v>
      </c>
      <c r="F23" s="14">
        <f t="shared" si="0"/>
        <v>-1.932367149758454</v>
      </c>
      <c r="H23" s="15">
        <f t="shared" si="1"/>
        <v>0.98067632850241548</v>
      </c>
      <c r="I23" s="1">
        <f t="shared" si="2"/>
        <v>0.98937198067632859</v>
      </c>
    </row>
    <row r="24" spans="3:9" x14ac:dyDescent="0.25">
      <c r="C24" s="31">
        <v>644</v>
      </c>
      <c r="D24" s="13">
        <v>211</v>
      </c>
      <c r="E24" s="33">
        <v>1.67</v>
      </c>
      <c r="F24" s="14">
        <f t="shared" si="0"/>
        <v>1.932367149758454</v>
      </c>
      <c r="H24" s="15">
        <f t="shared" si="1"/>
        <v>1.0193236714975844</v>
      </c>
      <c r="I24" s="1">
        <f t="shared" si="2"/>
        <v>0.98937198067632859</v>
      </c>
    </row>
    <row r="25" spans="3:9" x14ac:dyDescent="0.25">
      <c r="C25" s="31">
        <v>689</v>
      </c>
      <c r="D25" s="13">
        <v>206</v>
      </c>
      <c r="E25" s="33">
        <v>0.31</v>
      </c>
      <c r="F25" s="14">
        <f t="shared" si="0"/>
        <v>-0.48309178743961351</v>
      </c>
      <c r="H25" s="15">
        <f t="shared" si="1"/>
        <v>0.99516908212560384</v>
      </c>
      <c r="I25" s="1">
        <f t="shared" si="2"/>
        <v>0.98937198067632859</v>
      </c>
    </row>
    <row r="26" spans="3:9" x14ac:dyDescent="0.25">
      <c r="C26" s="31">
        <v>717</v>
      </c>
      <c r="D26" s="36">
        <v>206</v>
      </c>
      <c r="E26" s="33">
        <v>0.31</v>
      </c>
      <c r="F26" s="14">
        <f t="shared" si="0"/>
        <v>-0.48309178743961351</v>
      </c>
      <c r="H26" s="15">
        <f t="shared" si="1"/>
        <v>0.99516908212560384</v>
      </c>
      <c r="I26" s="1">
        <f t="shared" si="2"/>
        <v>0.98937198067632859</v>
      </c>
    </row>
    <row r="27" spans="3:9" x14ac:dyDescent="0.25">
      <c r="C27" s="14">
        <v>744</v>
      </c>
      <c r="D27" s="37">
        <v>197</v>
      </c>
      <c r="E27" s="33">
        <v>-2.13</v>
      </c>
      <c r="F27" s="14">
        <f t="shared" si="0"/>
        <v>-4.8309178743961354</v>
      </c>
      <c r="H27" s="15">
        <f t="shared" si="1"/>
        <v>0.95169082125603865</v>
      </c>
      <c r="I27" s="1">
        <f t="shared" si="2"/>
        <v>0.98937198067632859</v>
      </c>
    </row>
  </sheetData>
  <sheetProtection algorithmName="SHA-512" hashValue="qmoz9IZzd06/gjj3zUGWSEIxcwZ2txTjXUeWAMYr84O3wMHwi6tx4VxizIB1iFze/Kfhz+hpv3N2T7+B/RUjng==" saltValue="Mdhb5bv/rEoQ4U0vtiauCA==" spinCount="100000" sheet="1" objects="1" scenarios="1" selectLockedCells="1" selectUnlockedCells="1"/>
  <sortState xmlns:xlrd2="http://schemas.microsoft.com/office/spreadsheetml/2017/richdata2" ref="C11:F24">
    <sortCondition ref="C11:C24"/>
  </sortState>
  <conditionalFormatting sqref="E11:E16 E18:E27">
    <cfRule type="cellIs" dxfId="65" priority="1" stopIfTrue="1" operator="between">
      <formula>-2</formula>
      <formula>2</formula>
    </cfRule>
    <cfRule type="cellIs" dxfId="64" priority="2" stopIfTrue="1" operator="between">
      <formula>-3</formula>
      <formula>3</formula>
    </cfRule>
    <cfRule type="cellIs" dxfId="63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27"/>
  <sheetViews>
    <sheetView zoomScale="80" zoomScaleNormal="80" workbookViewId="0"/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1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40</v>
      </c>
      <c r="E1" s="3"/>
      <c r="F1" s="4"/>
    </row>
    <row r="2" spans="1:9" ht="18" x14ac:dyDescent="0.25">
      <c r="C2" s="5" t="s">
        <v>3</v>
      </c>
      <c r="D2" s="40">
        <v>98.3</v>
      </c>
      <c r="E2" s="1" t="s">
        <v>4</v>
      </c>
    </row>
    <row r="3" spans="1:9" ht="18" x14ac:dyDescent="0.25">
      <c r="C3" s="5" t="s">
        <v>17</v>
      </c>
      <c r="D3" s="6">
        <v>93.41</v>
      </c>
      <c r="E3" s="1" t="s">
        <v>4</v>
      </c>
      <c r="F3" s="7"/>
    </row>
    <row r="4" spans="1:9" ht="18" x14ac:dyDescent="0.25">
      <c r="C4" s="5" t="s">
        <v>18</v>
      </c>
      <c r="D4" s="6">
        <v>4.78</v>
      </c>
      <c r="E4" s="1" t="s">
        <v>4</v>
      </c>
      <c r="F4" s="7"/>
    </row>
    <row r="5" spans="1:9" x14ac:dyDescent="0.25">
      <c r="C5" s="5" t="s">
        <v>19</v>
      </c>
      <c r="D5" s="19">
        <f>(D4/D3)*100</f>
        <v>5.1172251364950228</v>
      </c>
      <c r="E5" s="1" t="s">
        <v>2</v>
      </c>
      <c r="F5" s="7"/>
    </row>
    <row r="6" spans="1:9" x14ac:dyDescent="0.25">
      <c r="C6" s="5" t="s">
        <v>6</v>
      </c>
      <c r="D6" s="9">
        <f>COUNTA(E11:E32)</f>
        <v>15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22</v>
      </c>
      <c r="I10" s="12" t="s">
        <v>23</v>
      </c>
    </row>
    <row r="11" spans="1:9" x14ac:dyDescent="0.25">
      <c r="A11" s="14"/>
      <c r="B11" s="14"/>
      <c r="C11" s="31">
        <v>127</v>
      </c>
      <c r="D11" s="21">
        <v>89.1</v>
      </c>
      <c r="E11" s="33">
        <v>-0.9</v>
      </c>
      <c r="F11" s="14">
        <f t="shared" ref="F11:F27" si="0">((D11-D$2)/D$2)*100</f>
        <v>-9.3591047812817934</v>
      </c>
      <c r="H11" s="15">
        <f t="shared" ref="H11:H27" si="1">(100+F11)/100</f>
        <v>0.90640895218718209</v>
      </c>
      <c r="I11" s="1">
        <f t="shared" ref="I11:I27" si="2">1+($D$3-$D$2)/$D$2</f>
        <v>0.95025432349949135</v>
      </c>
    </row>
    <row r="12" spans="1:9" x14ac:dyDescent="0.25">
      <c r="A12" s="14"/>
      <c r="B12" s="14"/>
      <c r="C12" s="31">
        <v>193</v>
      </c>
      <c r="D12" s="31">
        <v>93.7</v>
      </c>
      <c r="E12" s="33">
        <v>0.06</v>
      </c>
      <c r="F12" s="14">
        <f t="shared" si="0"/>
        <v>-4.6795523906408896</v>
      </c>
      <c r="H12" s="15">
        <f t="shared" si="1"/>
        <v>0.95320447609359105</v>
      </c>
      <c r="I12" s="1">
        <f t="shared" si="2"/>
        <v>0.95025432349949135</v>
      </c>
    </row>
    <row r="13" spans="1:9" x14ac:dyDescent="0.25">
      <c r="A13" s="14"/>
      <c r="B13" s="14"/>
      <c r="C13" s="31">
        <v>223</v>
      </c>
      <c r="D13" s="31">
        <v>99.4</v>
      </c>
      <c r="E13" s="33">
        <v>1.25</v>
      </c>
      <c r="F13" s="14">
        <f t="shared" si="0"/>
        <v>1.1190233977619619</v>
      </c>
      <c r="H13" s="15">
        <f t="shared" si="1"/>
        <v>1.0111902339776195</v>
      </c>
      <c r="I13" s="1">
        <f t="shared" si="2"/>
        <v>0.95025432349949135</v>
      </c>
    </row>
    <row r="14" spans="1:9" x14ac:dyDescent="0.25">
      <c r="A14" s="14"/>
      <c r="B14" s="14"/>
      <c r="C14" s="31">
        <v>225</v>
      </c>
      <c r="D14" s="21">
        <v>90.1</v>
      </c>
      <c r="E14" s="33">
        <v>-0.69</v>
      </c>
      <c r="F14" s="14">
        <f t="shared" si="0"/>
        <v>-8.3418107833163813</v>
      </c>
      <c r="H14" s="15">
        <f t="shared" si="1"/>
        <v>0.91658189216683628</v>
      </c>
      <c r="I14" s="1">
        <f t="shared" si="2"/>
        <v>0.95025432349949135</v>
      </c>
    </row>
    <row r="15" spans="1:9" x14ac:dyDescent="0.25">
      <c r="C15" s="31">
        <v>295</v>
      </c>
      <c r="D15" s="21">
        <v>93</v>
      </c>
      <c r="E15" s="33">
        <v>-0.09</v>
      </c>
      <c r="F15" s="14">
        <f t="shared" si="0"/>
        <v>-5.3916581892166811</v>
      </c>
      <c r="H15" s="15">
        <f t="shared" si="1"/>
        <v>0.94608341810783314</v>
      </c>
      <c r="I15" s="1">
        <f t="shared" si="2"/>
        <v>0.95025432349949135</v>
      </c>
    </row>
    <row r="16" spans="1:9" x14ac:dyDescent="0.25">
      <c r="C16" s="31">
        <v>339</v>
      </c>
      <c r="D16" s="31">
        <v>95</v>
      </c>
      <c r="E16" s="33">
        <v>0.33</v>
      </c>
      <c r="F16" s="14">
        <f t="shared" si="0"/>
        <v>-3.3570701932858569</v>
      </c>
      <c r="H16" s="15">
        <f t="shared" si="1"/>
        <v>0.9664292980671414</v>
      </c>
      <c r="I16" s="1">
        <f t="shared" si="2"/>
        <v>0.95025432349949135</v>
      </c>
    </row>
    <row r="17" spans="3:9" x14ac:dyDescent="0.25">
      <c r="C17" s="31">
        <v>446</v>
      </c>
      <c r="D17" s="31"/>
      <c r="E17" s="14"/>
      <c r="F17" s="14"/>
      <c r="H17" s="15"/>
      <c r="I17" s="1">
        <f t="shared" si="2"/>
        <v>0.95025432349949135</v>
      </c>
    </row>
    <row r="18" spans="3:9" x14ac:dyDescent="0.25">
      <c r="C18" s="31">
        <v>509</v>
      </c>
      <c r="D18" s="31">
        <v>85.7</v>
      </c>
      <c r="E18" s="33">
        <v>-1.61</v>
      </c>
      <c r="F18" s="14">
        <f t="shared" si="0"/>
        <v>-12.817904374364186</v>
      </c>
      <c r="H18" s="15">
        <f t="shared" si="1"/>
        <v>0.87182095625635814</v>
      </c>
      <c r="I18" s="1">
        <f t="shared" si="2"/>
        <v>0.95025432349949135</v>
      </c>
    </row>
    <row r="19" spans="3:9" x14ac:dyDescent="0.25">
      <c r="C19" s="31">
        <v>512</v>
      </c>
      <c r="D19" s="31">
        <v>93.5</v>
      </c>
      <c r="E19" s="33">
        <v>0.02</v>
      </c>
      <c r="F19" s="14">
        <f t="shared" si="0"/>
        <v>-4.883011190233975</v>
      </c>
      <c r="H19" s="15">
        <f t="shared" si="1"/>
        <v>0.95116988809766023</v>
      </c>
      <c r="I19" s="1">
        <f t="shared" si="2"/>
        <v>0.95025432349949135</v>
      </c>
    </row>
    <row r="20" spans="3:9" x14ac:dyDescent="0.25">
      <c r="C20" s="31">
        <v>551</v>
      </c>
      <c r="D20" s="21">
        <v>101</v>
      </c>
      <c r="E20" s="33">
        <v>1.59</v>
      </c>
      <c r="F20" s="14">
        <f t="shared" si="0"/>
        <v>2.7466937945066152</v>
      </c>
      <c r="H20" s="15">
        <f t="shared" si="1"/>
        <v>1.0274669379450661</v>
      </c>
      <c r="I20" s="1">
        <f t="shared" si="2"/>
        <v>0.95025432349949135</v>
      </c>
    </row>
    <row r="21" spans="3:9" x14ac:dyDescent="0.25">
      <c r="C21" s="31">
        <v>579</v>
      </c>
      <c r="D21" s="31">
        <v>95.6</v>
      </c>
      <c r="E21" s="33">
        <v>0.46</v>
      </c>
      <c r="F21" s="14">
        <f t="shared" si="0"/>
        <v>-2.7466937945066152</v>
      </c>
      <c r="H21" s="15">
        <f t="shared" si="1"/>
        <v>0.97253306205493384</v>
      </c>
      <c r="I21" s="1">
        <f t="shared" si="2"/>
        <v>0.95025432349949135</v>
      </c>
    </row>
    <row r="22" spans="3:9" x14ac:dyDescent="0.25">
      <c r="C22" s="31">
        <v>591</v>
      </c>
      <c r="D22" s="21">
        <v>92.3</v>
      </c>
      <c r="E22" s="33">
        <v>-0.23</v>
      </c>
      <c r="F22" s="14">
        <f t="shared" si="0"/>
        <v>-6.1037639877924725</v>
      </c>
      <c r="H22" s="15">
        <f t="shared" si="1"/>
        <v>0.93896236012207523</v>
      </c>
      <c r="I22" s="1">
        <f t="shared" si="2"/>
        <v>0.95025432349949135</v>
      </c>
    </row>
    <row r="23" spans="3:9" x14ac:dyDescent="0.25">
      <c r="C23" s="31">
        <v>615</v>
      </c>
      <c r="D23" s="31"/>
      <c r="E23" s="14"/>
      <c r="F23" s="14"/>
      <c r="H23" s="15"/>
      <c r="I23" s="1">
        <f t="shared" si="2"/>
        <v>0.95025432349949135</v>
      </c>
    </row>
    <row r="24" spans="3:9" x14ac:dyDescent="0.25">
      <c r="C24" s="31">
        <v>644</v>
      </c>
      <c r="D24" s="21">
        <v>86</v>
      </c>
      <c r="E24" s="33">
        <v>-1.55</v>
      </c>
      <c r="F24" s="14">
        <f t="shared" si="0"/>
        <v>-12.512716174974564</v>
      </c>
      <c r="H24" s="15">
        <f t="shared" si="1"/>
        <v>0.8748728382502543</v>
      </c>
      <c r="I24" s="1">
        <f t="shared" si="2"/>
        <v>0.95025432349949135</v>
      </c>
    </row>
    <row r="25" spans="3:9" x14ac:dyDescent="0.25">
      <c r="C25" s="31">
        <v>689</v>
      </c>
      <c r="D25" s="31">
        <v>97.7</v>
      </c>
      <c r="E25" s="33">
        <v>0.9</v>
      </c>
      <c r="F25" s="14">
        <f t="shared" si="0"/>
        <v>-0.61037639877924144</v>
      </c>
      <c r="H25" s="15">
        <f t="shared" si="1"/>
        <v>0.99389623601220767</v>
      </c>
      <c r="I25" s="1">
        <f t="shared" si="2"/>
        <v>0.95025432349949135</v>
      </c>
    </row>
    <row r="26" spans="3:9" x14ac:dyDescent="0.25">
      <c r="C26" s="31">
        <v>717</v>
      </c>
      <c r="D26" s="37">
        <v>94.5</v>
      </c>
      <c r="E26" s="33">
        <v>0.23</v>
      </c>
      <c r="F26" s="14">
        <f t="shared" si="0"/>
        <v>-3.8657171922685625</v>
      </c>
      <c r="H26" s="15">
        <f t="shared" si="1"/>
        <v>0.96134282807731442</v>
      </c>
      <c r="I26" s="1">
        <f t="shared" si="2"/>
        <v>0.95025432349949135</v>
      </c>
    </row>
    <row r="27" spans="3:9" x14ac:dyDescent="0.25">
      <c r="C27" s="14">
        <v>744</v>
      </c>
      <c r="D27" s="37">
        <v>94.2</v>
      </c>
      <c r="E27" s="33">
        <v>0.17</v>
      </c>
      <c r="F27" s="14">
        <f t="shared" si="0"/>
        <v>-4.1709053916581835</v>
      </c>
      <c r="H27" s="15">
        <f t="shared" si="1"/>
        <v>0.95829094608341814</v>
      </c>
      <c r="I27" s="1">
        <f t="shared" si="2"/>
        <v>0.95025432349949135</v>
      </c>
    </row>
  </sheetData>
  <sheetProtection algorithmName="SHA-512" hashValue="SA6kRAGPWEgNdmnROysLlKLx+c9TUqtz+SjLQeLmS3j63YciCUpUTombTHFH0ToBSqpW9q8UlzLtLXBuqVmc9Q==" saltValue="lTg4fbRg22U5vCnaN5MP7g==" spinCount="100000" sheet="1" objects="1" scenarios="1" selectLockedCells="1" selectUnlockedCells="1"/>
  <sortState xmlns:xlrd2="http://schemas.microsoft.com/office/spreadsheetml/2017/richdata2" ref="C11:F24">
    <sortCondition ref="C11:C24"/>
  </sortState>
  <conditionalFormatting sqref="E11:E16 E18:E22 E24:E27">
    <cfRule type="cellIs" dxfId="62" priority="1" stopIfTrue="1" operator="between">
      <formula>-2</formula>
      <formula>2</formula>
    </cfRule>
    <cfRule type="cellIs" dxfId="61" priority="2" stopIfTrue="1" operator="between">
      <formula>-3</formula>
      <formula>3</formula>
    </cfRule>
    <cfRule type="cellIs" dxfId="60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I27"/>
  <sheetViews>
    <sheetView zoomScale="80" zoomScaleNormal="80" workbookViewId="0"/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1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36</v>
      </c>
      <c r="E1" s="3"/>
      <c r="F1" s="4"/>
    </row>
    <row r="2" spans="1:9" ht="18" x14ac:dyDescent="0.25">
      <c r="C2" s="5" t="s">
        <v>3</v>
      </c>
      <c r="D2" s="41">
        <v>123</v>
      </c>
      <c r="E2" s="1" t="s">
        <v>4</v>
      </c>
    </row>
    <row r="3" spans="1:9" ht="18" x14ac:dyDescent="0.25">
      <c r="C3" s="5" t="s">
        <v>17</v>
      </c>
      <c r="D3" s="6">
        <v>109.2</v>
      </c>
      <c r="E3" s="1" t="s">
        <v>4</v>
      </c>
      <c r="F3" s="7"/>
    </row>
    <row r="4" spans="1:9" ht="18" x14ac:dyDescent="0.25">
      <c r="C4" s="5" t="s">
        <v>18</v>
      </c>
      <c r="D4" s="6">
        <v>7.5</v>
      </c>
      <c r="E4" s="1" t="s">
        <v>4</v>
      </c>
      <c r="F4" s="7"/>
    </row>
    <row r="5" spans="1:9" x14ac:dyDescent="0.25">
      <c r="C5" s="5" t="s">
        <v>19</v>
      </c>
      <c r="D5" s="19">
        <f>(D4/D3)*100</f>
        <v>6.8681318681318677</v>
      </c>
      <c r="E5" s="1" t="s">
        <v>2</v>
      </c>
      <c r="F5" s="7"/>
    </row>
    <row r="6" spans="1:9" x14ac:dyDescent="0.25">
      <c r="C6" s="5" t="s">
        <v>6</v>
      </c>
      <c r="D6" s="9">
        <f>COUNTA(E11:E32)</f>
        <v>15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C10" s="14"/>
      <c r="E10" s="14"/>
      <c r="F10" s="14"/>
      <c r="H10" s="12" t="s">
        <v>22</v>
      </c>
      <c r="I10" s="12" t="s">
        <v>23</v>
      </c>
    </row>
    <row r="11" spans="1:9" x14ac:dyDescent="0.25">
      <c r="A11" s="14"/>
      <c r="B11" s="14"/>
      <c r="C11" s="31">
        <v>127</v>
      </c>
      <c r="D11" s="21">
        <v>110.9</v>
      </c>
      <c r="E11" s="33">
        <v>0.23</v>
      </c>
      <c r="F11" s="14">
        <f t="shared" ref="F11:F27" si="0">((D11-D$2)/D$2)*100</f>
        <v>-9.837398373983735</v>
      </c>
      <c r="H11" s="15">
        <f t="shared" ref="H11:H27" si="1">(100+F11)/100</f>
        <v>0.9016260162601627</v>
      </c>
      <c r="I11" s="1">
        <f t="shared" ref="I11:I27" si="2">1+($D$3-$D$2)/$D$2</f>
        <v>0.8878048780487805</v>
      </c>
    </row>
    <row r="12" spans="1:9" x14ac:dyDescent="0.25">
      <c r="A12" s="14"/>
      <c r="B12" s="14"/>
      <c r="C12" s="31">
        <v>193</v>
      </c>
      <c r="D12" s="21">
        <v>110.5</v>
      </c>
      <c r="E12" s="33">
        <v>0.17</v>
      </c>
      <c r="F12" s="14">
        <f t="shared" si="0"/>
        <v>-10.16260162601626</v>
      </c>
      <c r="H12" s="15">
        <f t="shared" si="1"/>
        <v>0.89837398373983746</v>
      </c>
      <c r="I12" s="1">
        <f t="shared" si="2"/>
        <v>0.8878048780487805</v>
      </c>
    </row>
    <row r="13" spans="1:9" x14ac:dyDescent="0.25">
      <c r="A13" s="14"/>
      <c r="B13" s="14"/>
      <c r="C13" s="31">
        <v>223</v>
      </c>
      <c r="D13" s="21">
        <v>114</v>
      </c>
      <c r="E13" s="33">
        <v>0.64</v>
      </c>
      <c r="F13" s="14">
        <f t="shared" si="0"/>
        <v>-7.3170731707317067</v>
      </c>
      <c r="H13" s="15">
        <f t="shared" si="1"/>
        <v>0.92682926829268297</v>
      </c>
      <c r="I13" s="1">
        <f t="shared" si="2"/>
        <v>0.8878048780487805</v>
      </c>
    </row>
    <row r="14" spans="1:9" x14ac:dyDescent="0.25">
      <c r="A14" s="14"/>
      <c r="B14" s="14"/>
      <c r="C14" s="31">
        <v>225</v>
      </c>
      <c r="D14" s="21">
        <v>102.8</v>
      </c>
      <c r="E14" s="33">
        <v>-0.86</v>
      </c>
      <c r="F14" s="14">
        <f t="shared" si="0"/>
        <v>-16.422764227642279</v>
      </c>
      <c r="H14" s="15">
        <f t="shared" si="1"/>
        <v>0.83577235772357727</v>
      </c>
      <c r="I14" s="1">
        <f t="shared" si="2"/>
        <v>0.8878048780487805</v>
      </c>
    </row>
    <row r="15" spans="1:9" x14ac:dyDescent="0.25">
      <c r="C15" s="31">
        <v>295</v>
      </c>
      <c r="D15" s="21">
        <v>107</v>
      </c>
      <c r="E15" s="33">
        <v>-0.3</v>
      </c>
      <c r="F15" s="14">
        <f t="shared" si="0"/>
        <v>-13.008130081300814</v>
      </c>
      <c r="H15" s="15">
        <f t="shared" si="1"/>
        <v>0.86991869918699183</v>
      </c>
      <c r="I15" s="1">
        <f t="shared" si="2"/>
        <v>0.8878048780487805</v>
      </c>
    </row>
    <row r="16" spans="1:9" x14ac:dyDescent="0.25">
      <c r="C16" s="31">
        <v>339</v>
      </c>
      <c r="D16" s="21">
        <v>126</v>
      </c>
      <c r="E16" s="33">
        <v>2.25</v>
      </c>
      <c r="F16" s="14">
        <f t="shared" si="0"/>
        <v>2.4390243902439024</v>
      </c>
      <c r="H16" s="15">
        <f t="shared" si="1"/>
        <v>1.024390243902439</v>
      </c>
      <c r="I16" s="1">
        <f t="shared" si="2"/>
        <v>0.8878048780487805</v>
      </c>
    </row>
    <row r="17" spans="3:9" x14ac:dyDescent="0.25">
      <c r="C17" s="31">
        <v>446</v>
      </c>
      <c r="D17" s="21"/>
      <c r="E17" s="14"/>
      <c r="F17" s="14"/>
      <c r="H17" s="15"/>
      <c r="I17" s="1">
        <f t="shared" si="2"/>
        <v>0.8878048780487805</v>
      </c>
    </row>
    <row r="18" spans="3:9" x14ac:dyDescent="0.25">
      <c r="C18" s="31">
        <v>509</v>
      </c>
      <c r="D18" s="21">
        <v>91.4</v>
      </c>
      <c r="E18" s="33">
        <v>-2.39</v>
      </c>
      <c r="F18" s="14">
        <f t="shared" si="0"/>
        <v>-25.691056910569099</v>
      </c>
      <c r="H18" s="15">
        <f t="shared" si="1"/>
        <v>0.74308943089430901</v>
      </c>
      <c r="I18" s="1">
        <f t="shared" si="2"/>
        <v>0.8878048780487805</v>
      </c>
    </row>
    <row r="19" spans="3:9" x14ac:dyDescent="0.25">
      <c r="C19" s="31">
        <v>512</v>
      </c>
      <c r="D19" s="21">
        <v>113.5</v>
      </c>
      <c r="E19" s="33">
        <v>0.56999999999999995</v>
      </c>
      <c r="F19" s="14">
        <f t="shared" si="0"/>
        <v>-7.7235772357723578</v>
      </c>
      <c r="H19" s="15">
        <f t="shared" si="1"/>
        <v>0.9227642276422765</v>
      </c>
      <c r="I19" s="1">
        <f t="shared" si="2"/>
        <v>0.8878048780487805</v>
      </c>
    </row>
    <row r="20" spans="3:9" x14ac:dyDescent="0.25">
      <c r="C20" s="31">
        <v>551</v>
      </c>
      <c r="D20" s="21">
        <v>112</v>
      </c>
      <c r="E20" s="33">
        <v>0.37</v>
      </c>
      <c r="F20" s="14">
        <f t="shared" si="0"/>
        <v>-8.9430894308943092</v>
      </c>
      <c r="H20" s="15">
        <f t="shared" si="1"/>
        <v>0.91056910569105698</v>
      </c>
      <c r="I20" s="1">
        <f t="shared" si="2"/>
        <v>0.8878048780487805</v>
      </c>
    </row>
    <row r="21" spans="3:9" x14ac:dyDescent="0.25">
      <c r="C21" s="31">
        <v>579</v>
      </c>
      <c r="D21" s="21">
        <v>112.1</v>
      </c>
      <c r="E21" s="33">
        <v>0.39</v>
      </c>
      <c r="F21" s="14">
        <f t="shared" si="0"/>
        <v>-8.8617886178861838</v>
      </c>
      <c r="H21" s="15">
        <f t="shared" si="1"/>
        <v>0.9113821138211381</v>
      </c>
      <c r="I21" s="1">
        <f t="shared" si="2"/>
        <v>0.8878048780487805</v>
      </c>
    </row>
    <row r="22" spans="3:9" x14ac:dyDescent="0.25">
      <c r="C22" s="31">
        <v>591</v>
      </c>
      <c r="D22" s="21">
        <v>101</v>
      </c>
      <c r="E22" s="33">
        <v>-1.1000000000000001</v>
      </c>
      <c r="F22" s="14">
        <f t="shared" si="0"/>
        <v>-17.886178861788618</v>
      </c>
      <c r="H22" s="15">
        <f t="shared" si="1"/>
        <v>0.82113821138211374</v>
      </c>
      <c r="I22" s="1">
        <f t="shared" si="2"/>
        <v>0.8878048780487805</v>
      </c>
    </row>
    <row r="23" spans="3:9" x14ac:dyDescent="0.25">
      <c r="C23" s="31">
        <v>615</v>
      </c>
      <c r="D23" s="21"/>
      <c r="E23" s="14"/>
      <c r="F23" s="14"/>
      <c r="H23" s="15"/>
      <c r="I23" s="1">
        <f t="shared" si="2"/>
        <v>0.8878048780487805</v>
      </c>
    </row>
    <row r="24" spans="3:9" x14ac:dyDescent="0.25">
      <c r="C24" s="31">
        <v>644</v>
      </c>
      <c r="D24" s="21">
        <v>93</v>
      </c>
      <c r="E24" s="33">
        <v>-2.1800000000000002</v>
      </c>
      <c r="F24" s="14">
        <f t="shared" si="0"/>
        <v>-24.390243902439025</v>
      </c>
      <c r="H24" s="15">
        <f t="shared" si="1"/>
        <v>0.75609756097560976</v>
      </c>
      <c r="I24" s="1">
        <f t="shared" si="2"/>
        <v>0.8878048780487805</v>
      </c>
    </row>
    <row r="25" spans="3:9" x14ac:dyDescent="0.25">
      <c r="C25" s="31">
        <v>689</v>
      </c>
      <c r="D25" s="21">
        <v>116</v>
      </c>
      <c r="E25" s="33">
        <v>0.91</v>
      </c>
      <c r="F25" s="14">
        <f t="shared" si="0"/>
        <v>-5.6910569105691051</v>
      </c>
      <c r="H25" s="15">
        <f t="shared" si="1"/>
        <v>0.94308943089430897</v>
      </c>
      <c r="I25" s="1">
        <f t="shared" si="2"/>
        <v>0.8878048780487805</v>
      </c>
    </row>
    <row r="26" spans="3:9" x14ac:dyDescent="0.25">
      <c r="C26" s="31">
        <v>717</v>
      </c>
      <c r="D26" s="37">
        <v>112</v>
      </c>
      <c r="E26" s="33">
        <v>0.37</v>
      </c>
      <c r="F26" s="14">
        <f t="shared" si="0"/>
        <v>-8.9430894308943092</v>
      </c>
      <c r="H26" s="15">
        <f t="shared" si="1"/>
        <v>0.91056910569105698</v>
      </c>
      <c r="I26" s="1">
        <f t="shared" si="2"/>
        <v>0.8878048780487805</v>
      </c>
    </row>
    <row r="27" spans="3:9" x14ac:dyDescent="0.25">
      <c r="C27" s="14">
        <v>744</v>
      </c>
      <c r="D27" s="37">
        <v>110</v>
      </c>
      <c r="E27" s="33">
        <v>0.1</v>
      </c>
      <c r="F27" s="14">
        <f t="shared" si="0"/>
        <v>-10.569105691056912</v>
      </c>
      <c r="H27" s="15">
        <f t="shared" si="1"/>
        <v>0.89430894308943099</v>
      </c>
      <c r="I27" s="1">
        <f t="shared" si="2"/>
        <v>0.8878048780487805</v>
      </c>
    </row>
  </sheetData>
  <sheetProtection algorithmName="SHA-512" hashValue="xOFqRv1E2B6w9psGCJiN22qo1AbUbXFUAS5KE1BxcHoLb4iT9BgSCad6PSp3DkSGQMuss/PWAjPji478v5ufYg==" saltValue="24DphZOD0Mc9J8xGApDuxg==" spinCount="100000" sheet="1" objects="1" scenarios="1" selectLockedCells="1" selectUnlockedCells="1"/>
  <sortState xmlns:xlrd2="http://schemas.microsoft.com/office/spreadsheetml/2017/richdata2" ref="C10:F24">
    <sortCondition ref="C10:C24"/>
  </sortState>
  <conditionalFormatting sqref="E11:E16 E18:E22 E24:E27">
    <cfRule type="cellIs" dxfId="59" priority="1" stopIfTrue="1" operator="between">
      <formula>-2</formula>
      <formula>2</formula>
    </cfRule>
    <cfRule type="cellIs" dxfId="58" priority="2" stopIfTrue="1" operator="between">
      <formula>-3</formula>
      <formula>3</formula>
    </cfRule>
    <cfRule type="cellIs" dxfId="57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I27"/>
  <sheetViews>
    <sheetView zoomScale="80" zoomScaleNormal="80" workbookViewId="0"/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1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24</v>
      </c>
      <c r="E1" s="3"/>
      <c r="F1" s="4"/>
    </row>
    <row r="2" spans="1:9" ht="18" x14ac:dyDescent="0.25">
      <c r="C2" s="5" t="s">
        <v>3</v>
      </c>
      <c r="D2" s="40">
        <v>65.5</v>
      </c>
      <c r="E2" s="1" t="s">
        <v>4</v>
      </c>
    </row>
    <row r="3" spans="1:9" ht="18" x14ac:dyDescent="0.25">
      <c r="C3" s="5" t="s">
        <v>17</v>
      </c>
      <c r="D3" s="6">
        <v>62.63</v>
      </c>
      <c r="E3" s="1" t="s">
        <v>4</v>
      </c>
      <c r="F3" s="7"/>
    </row>
    <row r="4" spans="1:9" ht="18" x14ac:dyDescent="0.25">
      <c r="C4" s="5" t="s">
        <v>18</v>
      </c>
      <c r="D4" s="6">
        <v>4.09</v>
      </c>
      <c r="E4" s="1" t="s">
        <v>4</v>
      </c>
      <c r="F4" s="7"/>
    </row>
    <row r="5" spans="1:9" x14ac:dyDescent="0.25">
      <c r="C5" s="5" t="s">
        <v>19</v>
      </c>
      <c r="D5" s="19">
        <f>(D4/D3)*100</f>
        <v>6.5304167331949534</v>
      </c>
      <c r="E5" s="1" t="s">
        <v>2</v>
      </c>
      <c r="F5" s="7"/>
    </row>
    <row r="6" spans="1:9" x14ac:dyDescent="0.25">
      <c r="C6" s="5" t="s">
        <v>6</v>
      </c>
      <c r="D6" s="9">
        <f>COUNTA(E11:E32)</f>
        <v>15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22</v>
      </c>
      <c r="I10" s="12" t="s">
        <v>23</v>
      </c>
    </row>
    <row r="11" spans="1:9" x14ac:dyDescent="0.25">
      <c r="A11" s="14"/>
      <c r="B11" s="14"/>
      <c r="C11" s="31">
        <v>127</v>
      </c>
      <c r="D11" s="31">
        <v>62.1</v>
      </c>
      <c r="E11" s="33">
        <v>-0.13</v>
      </c>
      <c r="F11" s="14">
        <f t="shared" ref="F11:F27" si="0">((D11-D$2)/D$2)*100</f>
        <v>-5.1908396946564865</v>
      </c>
      <c r="H11" s="15">
        <f t="shared" ref="H11:H27" si="1">(100+F11)/100</f>
        <v>0.94809160305343509</v>
      </c>
      <c r="I11" s="1">
        <f t="shared" ref="I11:I27" si="2">1+($D$3-$D$2)/$D$2</f>
        <v>0.95618320610687024</v>
      </c>
    </row>
    <row r="12" spans="1:9" x14ac:dyDescent="0.25">
      <c r="A12" s="14"/>
      <c r="B12" s="14"/>
      <c r="C12" s="31">
        <v>193</v>
      </c>
      <c r="D12" s="21">
        <v>60.5</v>
      </c>
      <c r="E12" s="33">
        <v>-0.52</v>
      </c>
      <c r="F12" s="14">
        <f t="shared" si="0"/>
        <v>-7.6335877862595423</v>
      </c>
      <c r="H12" s="15">
        <f t="shared" si="1"/>
        <v>0.92366412213740456</v>
      </c>
      <c r="I12" s="1">
        <f t="shared" si="2"/>
        <v>0.95618320610687024</v>
      </c>
    </row>
    <row r="13" spans="1:9" x14ac:dyDescent="0.25">
      <c r="A13" s="14"/>
      <c r="B13" s="14"/>
      <c r="C13" s="31">
        <v>223</v>
      </c>
      <c r="D13" s="31">
        <v>67.400000000000006</v>
      </c>
      <c r="E13" s="33">
        <v>1.17</v>
      </c>
      <c r="F13" s="14">
        <f t="shared" si="0"/>
        <v>2.9007633587786343</v>
      </c>
      <c r="H13" s="15">
        <f t="shared" si="1"/>
        <v>1.0290076335877862</v>
      </c>
      <c r="I13" s="1">
        <f t="shared" si="2"/>
        <v>0.95618320610687024</v>
      </c>
    </row>
    <row r="14" spans="1:9" x14ac:dyDescent="0.25">
      <c r="A14" s="14"/>
      <c r="B14" s="14"/>
      <c r="C14" s="31">
        <v>225</v>
      </c>
      <c r="D14" s="21">
        <v>57.9</v>
      </c>
      <c r="E14" s="33">
        <v>-1.1599999999999999</v>
      </c>
      <c r="F14" s="14">
        <f t="shared" si="0"/>
        <v>-11.603053435114505</v>
      </c>
      <c r="H14" s="15">
        <f t="shared" si="1"/>
        <v>0.88396946564885492</v>
      </c>
      <c r="I14" s="1">
        <f t="shared" si="2"/>
        <v>0.95618320610687024</v>
      </c>
    </row>
    <row r="15" spans="1:9" x14ac:dyDescent="0.25">
      <c r="C15" s="31">
        <v>295</v>
      </c>
      <c r="D15" s="21">
        <v>61</v>
      </c>
      <c r="E15" s="33">
        <v>-0.4</v>
      </c>
      <c r="F15" s="14">
        <f t="shared" si="0"/>
        <v>-6.8702290076335881</v>
      </c>
      <c r="H15" s="15">
        <f t="shared" si="1"/>
        <v>0.93129770992366412</v>
      </c>
      <c r="I15" s="1">
        <f t="shared" si="2"/>
        <v>0.95618320610687024</v>
      </c>
    </row>
    <row r="16" spans="1:9" x14ac:dyDescent="0.25">
      <c r="C16" s="31">
        <v>339</v>
      </c>
      <c r="D16" s="31">
        <v>65</v>
      </c>
      <c r="E16" s="33">
        <v>0.57999999999999996</v>
      </c>
      <c r="F16" s="14">
        <f t="shared" si="0"/>
        <v>-0.76335877862595414</v>
      </c>
      <c r="H16" s="15">
        <f t="shared" si="1"/>
        <v>0.99236641221374045</v>
      </c>
      <c r="I16" s="1">
        <f t="shared" si="2"/>
        <v>0.95618320610687024</v>
      </c>
    </row>
    <row r="17" spans="3:9" x14ac:dyDescent="0.25">
      <c r="C17" s="31">
        <v>446</v>
      </c>
      <c r="D17" s="31"/>
      <c r="F17" s="14"/>
      <c r="H17" s="15"/>
      <c r="I17" s="1">
        <f t="shared" si="2"/>
        <v>0.95618320610687024</v>
      </c>
    </row>
    <row r="18" spans="3:9" x14ac:dyDescent="0.25">
      <c r="C18" s="31">
        <v>509</v>
      </c>
      <c r="D18" s="31">
        <v>54.3</v>
      </c>
      <c r="E18" s="33">
        <v>-2.04</v>
      </c>
      <c r="F18" s="14">
        <f t="shared" si="0"/>
        <v>-17.099236641221381</v>
      </c>
      <c r="H18" s="15">
        <f t="shared" si="1"/>
        <v>0.82900763358778617</v>
      </c>
      <c r="I18" s="1">
        <f t="shared" si="2"/>
        <v>0.95618320610687024</v>
      </c>
    </row>
    <row r="19" spans="3:9" x14ac:dyDescent="0.25">
      <c r="C19" s="31">
        <v>512</v>
      </c>
      <c r="D19" s="31">
        <v>64.3</v>
      </c>
      <c r="E19" s="33">
        <v>0.41</v>
      </c>
      <c r="F19" s="14">
        <f t="shared" si="0"/>
        <v>-1.8320610687022942</v>
      </c>
      <c r="H19" s="15">
        <f t="shared" si="1"/>
        <v>0.98167938931297716</v>
      </c>
      <c r="I19" s="1">
        <f t="shared" si="2"/>
        <v>0.95618320610687024</v>
      </c>
    </row>
    <row r="20" spans="3:9" x14ac:dyDescent="0.25">
      <c r="C20" s="31">
        <v>551</v>
      </c>
      <c r="D20" s="21">
        <v>64.3</v>
      </c>
      <c r="E20" s="33">
        <v>0.41</v>
      </c>
      <c r="F20" s="14">
        <f t="shared" si="0"/>
        <v>-1.8320610687022942</v>
      </c>
      <c r="H20" s="15">
        <f t="shared" si="1"/>
        <v>0.98167938931297716</v>
      </c>
      <c r="I20" s="1">
        <f t="shared" si="2"/>
        <v>0.95618320610687024</v>
      </c>
    </row>
    <row r="21" spans="3:9" x14ac:dyDescent="0.25">
      <c r="C21" s="31">
        <v>579</v>
      </c>
      <c r="D21" s="31">
        <v>65.7</v>
      </c>
      <c r="E21" s="33">
        <v>0.75</v>
      </c>
      <c r="F21" s="14">
        <f t="shared" si="0"/>
        <v>0.30534351145038602</v>
      </c>
      <c r="H21" s="15">
        <f t="shared" si="1"/>
        <v>1.003053435114504</v>
      </c>
      <c r="I21" s="1">
        <f t="shared" si="2"/>
        <v>0.95618320610687024</v>
      </c>
    </row>
    <row r="22" spans="3:9" x14ac:dyDescent="0.25">
      <c r="C22" s="31">
        <v>591</v>
      </c>
      <c r="D22" s="21">
        <v>62.1</v>
      </c>
      <c r="E22" s="33">
        <v>-0.13</v>
      </c>
      <c r="F22" s="14">
        <f t="shared" si="0"/>
        <v>-5.1908396946564865</v>
      </c>
      <c r="H22" s="15">
        <f t="shared" si="1"/>
        <v>0.94809160305343509</v>
      </c>
      <c r="I22" s="1">
        <f t="shared" si="2"/>
        <v>0.95618320610687024</v>
      </c>
    </row>
    <row r="23" spans="3:9" x14ac:dyDescent="0.25">
      <c r="C23" s="31">
        <v>615</v>
      </c>
      <c r="D23" s="31"/>
      <c r="F23" s="14"/>
      <c r="H23" s="15"/>
      <c r="I23" s="1">
        <f t="shared" si="2"/>
        <v>0.95618320610687024</v>
      </c>
    </row>
    <row r="24" spans="3:9" x14ac:dyDescent="0.25">
      <c r="C24" s="31">
        <v>644</v>
      </c>
      <c r="D24" s="21">
        <v>55</v>
      </c>
      <c r="E24" s="33">
        <v>-1.87</v>
      </c>
      <c r="F24" s="14">
        <f t="shared" si="0"/>
        <v>-16.030534351145036</v>
      </c>
      <c r="H24" s="15">
        <f t="shared" si="1"/>
        <v>0.83969465648854968</v>
      </c>
      <c r="I24" s="1">
        <f t="shared" si="2"/>
        <v>0.95618320610687024</v>
      </c>
    </row>
    <row r="25" spans="3:9" x14ac:dyDescent="0.25">
      <c r="C25" s="31">
        <v>689</v>
      </c>
      <c r="D25" s="31">
        <v>67.099999999999994</v>
      </c>
      <c r="E25" s="33">
        <v>1.0900000000000001</v>
      </c>
      <c r="F25" s="14">
        <f t="shared" si="0"/>
        <v>2.4427480916030446</v>
      </c>
      <c r="H25" s="15">
        <f t="shared" si="1"/>
        <v>1.0244274809160305</v>
      </c>
      <c r="I25" s="1">
        <f t="shared" si="2"/>
        <v>0.95618320610687024</v>
      </c>
    </row>
    <row r="26" spans="3:9" x14ac:dyDescent="0.25">
      <c r="C26" s="31">
        <v>717</v>
      </c>
      <c r="D26" s="36">
        <v>62.8</v>
      </c>
      <c r="E26" s="33">
        <v>0.04</v>
      </c>
      <c r="F26" s="14">
        <f t="shared" si="0"/>
        <v>-4.1221374045801573</v>
      </c>
      <c r="H26" s="15">
        <f t="shared" si="1"/>
        <v>0.95877862595419838</v>
      </c>
      <c r="I26" s="1">
        <f t="shared" si="2"/>
        <v>0.95618320610687024</v>
      </c>
    </row>
    <row r="27" spans="3:9" x14ac:dyDescent="0.25">
      <c r="C27" s="14">
        <v>744</v>
      </c>
      <c r="D27" s="37">
        <v>66.3</v>
      </c>
      <c r="E27" s="33">
        <v>0.9</v>
      </c>
      <c r="F27" s="14">
        <f t="shared" si="0"/>
        <v>1.2213740458015223</v>
      </c>
      <c r="H27" s="15">
        <f t="shared" si="1"/>
        <v>1.0122137404580152</v>
      </c>
      <c r="I27" s="1">
        <f t="shared" si="2"/>
        <v>0.95618320610687024</v>
      </c>
    </row>
  </sheetData>
  <sheetProtection algorithmName="SHA-512" hashValue="lIDvaXoP1QFV46nmiYaA+GFH9NwEC3c7z3nwXkFYx9M1rahdP+3bHdZpHggrJWNvEr1kADqYnfQiJw5g3cIoMg==" saltValue="bK6y2OY257/6ovgKdpGz/w==" spinCount="100000" sheet="1" objects="1" scenarios="1" selectLockedCells="1" selectUnlockedCells="1"/>
  <sortState xmlns:xlrd2="http://schemas.microsoft.com/office/spreadsheetml/2017/richdata2" ref="C11:F24">
    <sortCondition ref="C11:C24"/>
  </sortState>
  <conditionalFormatting sqref="E11:E16 E18:E22 E24:E27">
    <cfRule type="cellIs" dxfId="56" priority="1" stopIfTrue="1" operator="between">
      <formula>-2</formula>
      <formula>2</formula>
    </cfRule>
    <cfRule type="cellIs" dxfId="55" priority="2" stopIfTrue="1" operator="between">
      <formula>-3</formula>
      <formula>3</formula>
    </cfRule>
    <cfRule type="cellIs" dxfId="54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I27"/>
  <sheetViews>
    <sheetView zoomScale="80" zoomScaleNormal="80" workbookViewId="0"/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1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20</v>
      </c>
      <c r="E1" s="3"/>
      <c r="F1" s="4"/>
    </row>
    <row r="2" spans="1:9" ht="18" x14ac:dyDescent="0.25">
      <c r="C2" s="5" t="s">
        <v>3</v>
      </c>
      <c r="D2" s="40">
        <v>80.599999999999994</v>
      </c>
      <c r="E2" s="1" t="s">
        <v>4</v>
      </c>
    </row>
    <row r="3" spans="1:9" ht="18" x14ac:dyDescent="0.25">
      <c r="C3" s="5" t="s">
        <v>17</v>
      </c>
      <c r="D3" s="6">
        <v>72.709999999999994</v>
      </c>
      <c r="E3" s="1" t="s">
        <v>4</v>
      </c>
      <c r="F3" s="7"/>
    </row>
    <row r="4" spans="1:9" ht="18" x14ac:dyDescent="0.25">
      <c r="C4" s="5" t="s">
        <v>18</v>
      </c>
      <c r="D4" s="6">
        <v>6.75</v>
      </c>
      <c r="E4" s="1" t="s">
        <v>4</v>
      </c>
      <c r="F4" s="7"/>
    </row>
    <row r="5" spans="1:9" x14ac:dyDescent="0.25">
      <c r="C5" s="5" t="s">
        <v>19</v>
      </c>
      <c r="D5" s="19">
        <f>(D4/D3)*100</f>
        <v>9.2834548205198733</v>
      </c>
      <c r="E5" s="1" t="s">
        <v>2</v>
      </c>
      <c r="F5" s="7"/>
    </row>
    <row r="6" spans="1:9" x14ac:dyDescent="0.25">
      <c r="C6" s="5" t="s">
        <v>6</v>
      </c>
      <c r="D6" s="9">
        <f>COUNTA(E11:E32)</f>
        <v>15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C10" s="14"/>
      <c r="E10" s="14"/>
      <c r="F10" s="14"/>
      <c r="H10" s="12" t="s">
        <v>22</v>
      </c>
      <c r="I10" s="12" t="s">
        <v>23</v>
      </c>
    </row>
    <row r="11" spans="1:9" x14ac:dyDescent="0.25">
      <c r="A11" s="14"/>
      <c r="B11" s="24"/>
      <c r="C11" s="31">
        <v>127</v>
      </c>
      <c r="D11" s="21">
        <v>67</v>
      </c>
      <c r="E11" s="33">
        <v>-0.85</v>
      </c>
      <c r="F11" s="14">
        <f t="shared" ref="F11:F27" si="0">((D11-D$2)/D$2)*100</f>
        <v>-16.873449131513642</v>
      </c>
      <c r="H11" s="15">
        <f t="shared" ref="H11:H27" si="1">(100+F11)/100</f>
        <v>0.8312655086848636</v>
      </c>
      <c r="I11" s="1">
        <f t="shared" ref="I11:I27" si="2">1+($D$3-$D$2)/$D$2</f>
        <v>0.90210918114143923</v>
      </c>
    </row>
    <row r="12" spans="1:9" x14ac:dyDescent="0.25">
      <c r="A12" s="14"/>
      <c r="B12" s="24"/>
      <c r="C12" s="31">
        <v>193</v>
      </c>
      <c r="D12" s="21">
        <v>71.400000000000006</v>
      </c>
      <c r="E12" s="33">
        <v>-0.19</v>
      </c>
      <c r="F12" s="14">
        <f t="shared" si="0"/>
        <v>-11.414392059553338</v>
      </c>
      <c r="H12" s="15">
        <f t="shared" si="1"/>
        <v>0.88585607940446665</v>
      </c>
      <c r="I12" s="1">
        <f t="shared" si="2"/>
        <v>0.90210918114143923</v>
      </c>
    </row>
    <row r="13" spans="1:9" x14ac:dyDescent="0.25">
      <c r="A13" s="14"/>
      <c r="B13" s="24"/>
      <c r="C13" s="31">
        <v>223</v>
      </c>
      <c r="D13" s="21">
        <v>76.2</v>
      </c>
      <c r="E13" s="33">
        <v>0.52</v>
      </c>
      <c r="F13" s="14">
        <f t="shared" si="0"/>
        <v>-5.4590570719602871</v>
      </c>
      <c r="H13" s="15">
        <f t="shared" si="1"/>
        <v>0.94540942928039717</v>
      </c>
      <c r="I13" s="1">
        <f t="shared" si="2"/>
        <v>0.90210918114143923</v>
      </c>
    </row>
    <row r="14" spans="1:9" x14ac:dyDescent="0.25">
      <c r="A14" s="14"/>
      <c r="B14" s="24"/>
      <c r="C14" s="31">
        <v>225</v>
      </c>
      <c r="D14" s="21">
        <v>72.7</v>
      </c>
      <c r="E14" s="33">
        <v>0</v>
      </c>
      <c r="F14" s="14">
        <f t="shared" si="0"/>
        <v>-9.8014888337468875</v>
      </c>
      <c r="H14" s="15">
        <f t="shared" si="1"/>
        <v>0.90198511166253115</v>
      </c>
      <c r="I14" s="1">
        <f t="shared" si="2"/>
        <v>0.90210918114143923</v>
      </c>
    </row>
    <row r="15" spans="1:9" x14ac:dyDescent="0.25">
      <c r="B15" s="24"/>
      <c r="C15" s="31">
        <v>295</v>
      </c>
      <c r="D15" s="21">
        <v>66</v>
      </c>
      <c r="E15" s="33">
        <v>-0.99</v>
      </c>
      <c r="F15" s="14">
        <f t="shared" si="0"/>
        <v>-18.114143920595527</v>
      </c>
      <c r="H15" s="15">
        <f t="shared" si="1"/>
        <v>0.81885856079404473</v>
      </c>
      <c r="I15" s="1">
        <f t="shared" si="2"/>
        <v>0.90210918114143923</v>
      </c>
    </row>
    <row r="16" spans="1:9" x14ac:dyDescent="0.25">
      <c r="B16" s="24"/>
      <c r="C16" s="31">
        <v>339</v>
      </c>
      <c r="D16" s="21">
        <v>87.7</v>
      </c>
      <c r="E16" s="33">
        <v>2.2200000000000002</v>
      </c>
      <c r="F16" s="14">
        <f t="shared" si="0"/>
        <v>8.8089330024813997</v>
      </c>
      <c r="H16" s="15">
        <f t="shared" si="1"/>
        <v>1.088089330024814</v>
      </c>
      <c r="I16" s="1">
        <f t="shared" si="2"/>
        <v>0.90210918114143923</v>
      </c>
    </row>
    <row r="17" spans="2:9" x14ac:dyDescent="0.25">
      <c r="B17" s="24"/>
      <c r="C17" s="31">
        <v>446</v>
      </c>
      <c r="D17" s="21"/>
      <c r="F17" s="14"/>
      <c r="H17" s="15"/>
      <c r="I17" s="1">
        <f t="shared" si="2"/>
        <v>0.90210918114143923</v>
      </c>
    </row>
    <row r="18" spans="2:9" x14ac:dyDescent="0.25">
      <c r="B18" s="24"/>
      <c r="C18" s="31">
        <v>509</v>
      </c>
      <c r="D18" s="21">
        <v>60</v>
      </c>
      <c r="E18" s="33">
        <v>-1.88</v>
      </c>
      <c r="F18" s="14">
        <f t="shared" si="0"/>
        <v>-25.558312655086844</v>
      </c>
      <c r="H18" s="15">
        <f t="shared" si="1"/>
        <v>0.74441687344913166</v>
      </c>
      <c r="I18" s="1">
        <f t="shared" si="2"/>
        <v>0.90210918114143923</v>
      </c>
    </row>
    <row r="19" spans="2:9" x14ac:dyDescent="0.25">
      <c r="B19" s="24"/>
      <c r="C19" s="31">
        <v>512</v>
      </c>
      <c r="D19" s="21">
        <v>74</v>
      </c>
      <c r="E19" s="33">
        <v>0.19</v>
      </c>
      <c r="F19" s="14">
        <f t="shared" si="0"/>
        <v>-8.1885856079404409</v>
      </c>
      <c r="H19" s="15">
        <f t="shared" si="1"/>
        <v>0.91811414392059565</v>
      </c>
      <c r="I19" s="1">
        <f t="shared" si="2"/>
        <v>0.90210918114143923</v>
      </c>
    </row>
    <row r="20" spans="2:9" x14ac:dyDescent="0.25">
      <c r="B20" s="24"/>
      <c r="C20" s="31">
        <v>551</v>
      </c>
      <c r="D20" s="21">
        <v>79</v>
      </c>
      <c r="E20" s="33">
        <v>0.93</v>
      </c>
      <c r="F20" s="14">
        <f t="shared" si="0"/>
        <v>-1.9851116625310103</v>
      </c>
      <c r="H20" s="15">
        <f t="shared" si="1"/>
        <v>0.98014888337468986</v>
      </c>
      <c r="I20" s="1">
        <f t="shared" si="2"/>
        <v>0.90210918114143923</v>
      </c>
    </row>
    <row r="21" spans="2:9" x14ac:dyDescent="0.25">
      <c r="B21" s="24"/>
      <c r="C21" s="31">
        <v>579</v>
      </c>
      <c r="D21" s="21">
        <v>73.2</v>
      </c>
      <c r="E21" s="33">
        <v>7.0000000000000007E-2</v>
      </c>
      <c r="F21" s="14">
        <f t="shared" si="0"/>
        <v>-9.1811414392059447</v>
      </c>
      <c r="H21" s="15">
        <f t="shared" si="1"/>
        <v>0.90818858560794058</v>
      </c>
      <c r="I21" s="1">
        <f t="shared" si="2"/>
        <v>0.90210918114143923</v>
      </c>
    </row>
    <row r="22" spans="2:9" x14ac:dyDescent="0.25">
      <c r="B22" s="24"/>
      <c r="C22" s="31">
        <v>591</v>
      </c>
      <c r="D22" s="21">
        <v>66.5</v>
      </c>
      <c r="E22" s="33">
        <v>-0.92</v>
      </c>
      <c r="F22" s="14">
        <f t="shared" si="0"/>
        <v>-17.493796526054584</v>
      </c>
      <c r="H22" s="15">
        <f t="shared" si="1"/>
        <v>0.82506203473945416</v>
      </c>
      <c r="I22" s="1">
        <f t="shared" si="2"/>
        <v>0.90210918114143923</v>
      </c>
    </row>
    <row r="23" spans="2:9" x14ac:dyDescent="0.25">
      <c r="B23" s="24"/>
      <c r="C23" s="31">
        <v>615</v>
      </c>
      <c r="D23" s="21"/>
      <c r="F23" s="14"/>
      <c r="H23" s="15"/>
      <c r="I23" s="1">
        <f t="shared" si="2"/>
        <v>0.90210918114143923</v>
      </c>
    </row>
    <row r="24" spans="2:9" x14ac:dyDescent="0.25">
      <c r="B24" s="24"/>
      <c r="C24" s="31">
        <v>644</v>
      </c>
      <c r="D24" s="21">
        <v>69</v>
      </c>
      <c r="E24" s="33">
        <v>-0.55000000000000004</v>
      </c>
      <c r="F24" s="14">
        <f t="shared" si="0"/>
        <v>-14.392059553349871</v>
      </c>
      <c r="H24" s="15">
        <f t="shared" si="1"/>
        <v>0.85607940446650133</v>
      </c>
      <c r="I24" s="1">
        <f t="shared" si="2"/>
        <v>0.90210918114143923</v>
      </c>
    </row>
    <row r="25" spans="2:9" x14ac:dyDescent="0.25">
      <c r="C25" s="31">
        <v>689</v>
      </c>
      <c r="D25" s="21">
        <v>80.900000000000006</v>
      </c>
      <c r="E25" s="33">
        <v>1.21</v>
      </c>
      <c r="F25" s="14">
        <f t="shared" si="0"/>
        <v>0.37220843672457987</v>
      </c>
      <c r="H25" s="15">
        <f t="shared" si="1"/>
        <v>1.0037220843672459</v>
      </c>
      <c r="I25" s="1">
        <f t="shared" si="2"/>
        <v>0.90210918114143923</v>
      </c>
    </row>
    <row r="26" spans="2:9" x14ac:dyDescent="0.25">
      <c r="C26" s="31">
        <v>717</v>
      </c>
      <c r="D26" s="37">
        <v>78.599999999999994</v>
      </c>
      <c r="E26" s="33">
        <v>0.87</v>
      </c>
      <c r="F26" s="14">
        <f t="shared" si="0"/>
        <v>-2.481389578163772</v>
      </c>
      <c r="H26" s="15">
        <f t="shared" si="1"/>
        <v>0.97518610421836227</v>
      </c>
      <c r="I26" s="1">
        <f t="shared" si="2"/>
        <v>0.90210918114143923</v>
      </c>
    </row>
    <row r="27" spans="2:9" x14ac:dyDescent="0.25">
      <c r="C27" s="14">
        <v>744</v>
      </c>
      <c r="D27" s="37">
        <v>70.7</v>
      </c>
      <c r="E27" s="33">
        <v>-0.3</v>
      </c>
      <c r="F27" s="14">
        <f t="shared" si="0"/>
        <v>-12.28287841191066</v>
      </c>
      <c r="H27" s="15">
        <f t="shared" si="1"/>
        <v>0.87717121588089342</v>
      </c>
      <c r="I27" s="1">
        <f t="shared" si="2"/>
        <v>0.90210918114143923</v>
      </c>
    </row>
  </sheetData>
  <sheetProtection algorithmName="SHA-512" hashValue="NlUhLm5Do3I3YGyaD+AsfvG9bdIjhS32wcHNw5Ln5teBYLX3e6j5OqlT+VU7ZxXg2fBXKZBZaL+U7BB0K+NrCw==" saltValue="48nUrLwwDYKoHoc9ISZHcw==" spinCount="100000" sheet="1" objects="1" scenarios="1" selectLockedCells="1" selectUnlockedCells="1"/>
  <sortState xmlns:xlrd2="http://schemas.microsoft.com/office/spreadsheetml/2017/richdata2" ref="C10:F24">
    <sortCondition ref="C10:C24"/>
  </sortState>
  <conditionalFormatting sqref="E11:E16 E18:E22 E24:E27">
    <cfRule type="cellIs" dxfId="53" priority="1" stopIfTrue="1" operator="between">
      <formula>-2</formula>
      <formula>2</formula>
    </cfRule>
    <cfRule type="cellIs" dxfId="52" priority="2" stopIfTrue="1" operator="between">
      <formula>-3</formula>
      <formula>3</formula>
    </cfRule>
    <cfRule type="cellIs" dxfId="51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I27"/>
  <sheetViews>
    <sheetView zoomScale="80" zoomScaleNormal="80" workbookViewId="0"/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1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25</v>
      </c>
      <c r="E1" s="3"/>
      <c r="F1" s="4"/>
    </row>
    <row r="2" spans="1:9" ht="18" x14ac:dyDescent="0.25">
      <c r="C2" s="5" t="s">
        <v>3</v>
      </c>
      <c r="D2" s="40">
        <v>79.400000000000006</v>
      </c>
      <c r="E2" s="1" t="s">
        <v>4</v>
      </c>
    </row>
    <row r="3" spans="1:9" ht="18" x14ac:dyDescent="0.25">
      <c r="C3" s="5" t="s">
        <v>17</v>
      </c>
      <c r="D3" s="6">
        <v>78.67</v>
      </c>
      <c r="E3" s="1" t="s">
        <v>4</v>
      </c>
      <c r="F3" s="7"/>
    </row>
    <row r="4" spans="1:9" ht="18" x14ac:dyDescent="0.25">
      <c r="C4" s="5" t="s">
        <v>18</v>
      </c>
      <c r="D4" s="6">
        <v>4.09</v>
      </c>
      <c r="E4" s="1" t="s">
        <v>4</v>
      </c>
      <c r="F4" s="7"/>
    </row>
    <row r="5" spans="1:9" x14ac:dyDescent="0.25">
      <c r="C5" s="5" t="s">
        <v>19</v>
      </c>
      <c r="D5" s="19">
        <f>(D4/D3)*100</f>
        <v>5.1989322486335325</v>
      </c>
      <c r="E5" s="1" t="s">
        <v>2</v>
      </c>
      <c r="F5" s="7"/>
    </row>
    <row r="6" spans="1:9" x14ac:dyDescent="0.25">
      <c r="C6" s="5" t="s">
        <v>6</v>
      </c>
      <c r="D6" s="9">
        <f>COUNTA(E11:E32)</f>
        <v>15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C10" s="14"/>
      <c r="E10" s="14"/>
      <c r="F10" s="14"/>
      <c r="H10" s="12" t="s">
        <v>22</v>
      </c>
      <c r="I10" s="12" t="s">
        <v>23</v>
      </c>
    </row>
    <row r="11" spans="1:9" x14ac:dyDescent="0.25">
      <c r="A11" s="14"/>
      <c r="B11" s="14"/>
      <c r="C11" s="31">
        <v>127</v>
      </c>
      <c r="D11" s="31">
        <v>75.5</v>
      </c>
      <c r="E11" s="33">
        <v>-0.77</v>
      </c>
      <c r="F11" s="14">
        <f t="shared" ref="F11:F27" si="0">((D11-D$2)/D$2)*100</f>
        <v>-4.9118387909319967</v>
      </c>
      <c r="H11" s="15">
        <f t="shared" ref="H11:H27" si="1">(100+F11)/100</f>
        <v>0.95088161209068001</v>
      </c>
      <c r="I11" s="1">
        <f t="shared" ref="I11:I27" si="2">1+($D$3-$D$2)/$D$2</f>
        <v>0.99080604534005035</v>
      </c>
    </row>
    <row r="12" spans="1:9" x14ac:dyDescent="0.25">
      <c r="A12" s="14"/>
      <c r="B12" s="14"/>
      <c r="C12" s="31">
        <v>193</v>
      </c>
      <c r="D12" s="21">
        <v>77.5</v>
      </c>
      <c r="E12" s="33">
        <v>-0.28999999999999998</v>
      </c>
      <c r="F12" s="14">
        <f t="shared" si="0"/>
        <v>-2.3929471032745662</v>
      </c>
      <c r="H12" s="15">
        <f t="shared" si="1"/>
        <v>0.97607052896725433</v>
      </c>
      <c r="I12" s="1">
        <f t="shared" si="2"/>
        <v>0.99080604534005035</v>
      </c>
    </row>
    <row r="13" spans="1:9" x14ac:dyDescent="0.25">
      <c r="A13" s="14"/>
      <c r="B13" s="14"/>
      <c r="C13" s="31">
        <v>223</v>
      </c>
      <c r="D13" s="31">
        <v>82.1</v>
      </c>
      <c r="E13" s="33">
        <v>0.84</v>
      </c>
      <c r="F13" s="14">
        <f t="shared" si="0"/>
        <v>3.4005037783375172</v>
      </c>
      <c r="H13" s="15">
        <f t="shared" si="1"/>
        <v>1.0340050377833752</v>
      </c>
      <c r="I13" s="1">
        <f t="shared" si="2"/>
        <v>0.99080604534005035</v>
      </c>
    </row>
    <row r="14" spans="1:9" x14ac:dyDescent="0.25">
      <c r="A14" s="14"/>
      <c r="B14" s="14"/>
      <c r="C14" s="31">
        <v>225</v>
      </c>
      <c r="D14" s="21">
        <v>78.099999999999994</v>
      </c>
      <c r="E14" s="33">
        <v>-0.14000000000000001</v>
      </c>
      <c r="F14" s="14">
        <f t="shared" si="0"/>
        <v>-1.6372795969773442</v>
      </c>
      <c r="H14" s="15">
        <f t="shared" si="1"/>
        <v>0.98362720403022652</v>
      </c>
      <c r="I14" s="1">
        <f t="shared" si="2"/>
        <v>0.99080604534005035</v>
      </c>
    </row>
    <row r="15" spans="1:9" x14ac:dyDescent="0.25">
      <c r="C15" s="31">
        <v>295</v>
      </c>
      <c r="D15" s="21">
        <v>76</v>
      </c>
      <c r="E15" s="33">
        <v>-0.65</v>
      </c>
      <c r="F15" s="14">
        <f t="shared" si="0"/>
        <v>-4.2821158690176393</v>
      </c>
      <c r="H15" s="15">
        <f t="shared" si="1"/>
        <v>0.95717884130982356</v>
      </c>
      <c r="I15" s="1">
        <f t="shared" si="2"/>
        <v>0.99080604534005035</v>
      </c>
    </row>
    <row r="16" spans="1:9" x14ac:dyDescent="0.25">
      <c r="C16" s="31">
        <v>339</v>
      </c>
      <c r="D16" s="31">
        <v>83.5</v>
      </c>
      <c r="E16" s="33">
        <v>1.18</v>
      </c>
      <c r="F16" s="14">
        <f t="shared" si="0"/>
        <v>5.1637279596977255</v>
      </c>
      <c r="H16" s="15">
        <f t="shared" si="1"/>
        <v>1.0516372795969773</v>
      </c>
      <c r="I16" s="1">
        <f t="shared" si="2"/>
        <v>0.99080604534005035</v>
      </c>
    </row>
    <row r="17" spans="3:9" x14ac:dyDescent="0.25">
      <c r="C17" s="31">
        <v>446</v>
      </c>
      <c r="D17" s="31"/>
      <c r="F17" s="14"/>
      <c r="H17" s="15"/>
      <c r="I17" s="1">
        <f t="shared" si="2"/>
        <v>0.99080604534005035</v>
      </c>
    </row>
    <row r="18" spans="3:9" x14ac:dyDescent="0.25">
      <c r="C18" s="31">
        <v>509</v>
      </c>
      <c r="D18" s="31">
        <v>74.3</v>
      </c>
      <c r="E18" s="33">
        <v>-1.07</v>
      </c>
      <c r="F18" s="14">
        <f t="shared" si="0"/>
        <v>-6.4231738035264581</v>
      </c>
      <c r="H18" s="15">
        <f t="shared" si="1"/>
        <v>0.9357682619647355</v>
      </c>
      <c r="I18" s="1">
        <f t="shared" si="2"/>
        <v>0.99080604534005035</v>
      </c>
    </row>
    <row r="19" spans="3:9" x14ac:dyDescent="0.25">
      <c r="C19" s="31">
        <v>512</v>
      </c>
      <c r="D19" s="31">
        <v>80.5</v>
      </c>
      <c r="E19" s="33">
        <v>0.45</v>
      </c>
      <c r="F19" s="14">
        <f t="shared" si="0"/>
        <v>1.3853904282115796</v>
      </c>
      <c r="H19" s="15">
        <f t="shared" si="1"/>
        <v>1.0138539042821157</v>
      </c>
      <c r="I19" s="1">
        <f t="shared" si="2"/>
        <v>0.99080604534005035</v>
      </c>
    </row>
    <row r="20" spans="3:9" x14ac:dyDescent="0.25">
      <c r="C20" s="31">
        <v>551</v>
      </c>
      <c r="D20" s="21">
        <v>89.2</v>
      </c>
      <c r="E20" s="33">
        <v>2.58</v>
      </c>
      <c r="F20" s="14">
        <f t="shared" si="0"/>
        <v>12.342569269521405</v>
      </c>
      <c r="H20" s="15">
        <f t="shared" si="1"/>
        <v>1.123425692695214</v>
      </c>
      <c r="I20" s="1">
        <f t="shared" si="2"/>
        <v>0.99080604534005035</v>
      </c>
    </row>
    <row r="21" spans="3:9" x14ac:dyDescent="0.25">
      <c r="C21" s="31">
        <v>579</v>
      </c>
      <c r="D21" s="31">
        <v>75.8</v>
      </c>
      <c r="E21" s="33">
        <v>-0.7</v>
      </c>
      <c r="F21" s="14">
        <f t="shared" si="0"/>
        <v>-4.5340050377833858</v>
      </c>
      <c r="H21" s="15">
        <f t="shared" si="1"/>
        <v>0.95465994962216616</v>
      </c>
      <c r="I21" s="1">
        <f t="shared" si="2"/>
        <v>0.99080604534005035</v>
      </c>
    </row>
    <row r="22" spans="3:9" x14ac:dyDescent="0.25">
      <c r="C22" s="31">
        <v>591</v>
      </c>
      <c r="D22" s="21">
        <v>75</v>
      </c>
      <c r="E22" s="33">
        <v>-0.9</v>
      </c>
      <c r="F22" s="14">
        <f t="shared" si="0"/>
        <v>-5.5415617128463541</v>
      </c>
      <c r="H22" s="15">
        <f t="shared" si="1"/>
        <v>0.94458438287153645</v>
      </c>
      <c r="I22" s="1">
        <f t="shared" si="2"/>
        <v>0.99080604534005035</v>
      </c>
    </row>
    <row r="23" spans="3:9" x14ac:dyDescent="0.25">
      <c r="C23" s="31">
        <v>615</v>
      </c>
      <c r="D23" s="31"/>
      <c r="F23" s="14"/>
      <c r="H23" s="15"/>
      <c r="I23" s="1">
        <f t="shared" si="2"/>
        <v>0.99080604534005035</v>
      </c>
    </row>
    <row r="24" spans="3:9" x14ac:dyDescent="0.25">
      <c r="C24" s="31">
        <v>644</v>
      </c>
      <c r="D24" s="21">
        <v>75</v>
      </c>
      <c r="E24" s="33">
        <v>-0.9</v>
      </c>
      <c r="F24" s="14">
        <f t="shared" si="0"/>
        <v>-5.5415617128463541</v>
      </c>
      <c r="H24" s="15">
        <f t="shared" si="1"/>
        <v>0.94458438287153645</v>
      </c>
      <c r="I24" s="1">
        <f t="shared" si="2"/>
        <v>0.99080604534005035</v>
      </c>
    </row>
    <row r="25" spans="3:9" x14ac:dyDescent="0.25">
      <c r="C25" s="31">
        <v>689</v>
      </c>
      <c r="D25" s="31">
        <v>83.7</v>
      </c>
      <c r="E25" s="33">
        <v>1.23</v>
      </c>
      <c r="F25" s="14">
        <f t="shared" si="0"/>
        <v>5.415617128463472</v>
      </c>
      <c r="H25" s="15">
        <f t="shared" si="1"/>
        <v>1.0541561712846346</v>
      </c>
      <c r="I25" s="1">
        <f t="shared" si="2"/>
        <v>0.99080604534005035</v>
      </c>
    </row>
    <row r="26" spans="3:9" x14ac:dyDescent="0.25">
      <c r="C26" s="31">
        <v>717</v>
      </c>
      <c r="D26" s="36">
        <v>81</v>
      </c>
      <c r="E26" s="33">
        <v>0.56999999999999995</v>
      </c>
      <c r="F26" s="14">
        <f t="shared" si="0"/>
        <v>2.0151133501259371</v>
      </c>
      <c r="H26" s="15">
        <f t="shared" si="1"/>
        <v>1.0201511335012594</v>
      </c>
      <c r="I26" s="1">
        <f t="shared" si="2"/>
        <v>0.99080604534005035</v>
      </c>
    </row>
    <row r="27" spans="3:9" x14ac:dyDescent="0.25">
      <c r="C27" s="14">
        <v>744</v>
      </c>
      <c r="D27" s="37">
        <v>77.2</v>
      </c>
      <c r="E27" s="33">
        <v>-0.36</v>
      </c>
      <c r="F27" s="14">
        <f t="shared" si="0"/>
        <v>-2.7707808564231771</v>
      </c>
      <c r="H27" s="15">
        <f t="shared" si="1"/>
        <v>0.97229219143576828</v>
      </c>
      <c r="I27" s="1">
        <f t="shared" si="2"/>
        <v>0.99080604534005035</v>
      </c>
    </row>
  </sheetData>
  <sheetProtection algorithmName="SHA-512" hashValue="T5D4r6YQFX+hoeU3vhwJpT+2QU+9BsirJ7ZoFcy8ijnN+Uu95bvzP2ABaiwl1H2vJDCCgis6AfgCdye0m8igmw==" saltValue="7ivL1tuHKSHh3boyNo7ziQ==" spinCount="100000" sheet="1" objects="1" scenarios="1" selectLockedCells="1" selectUnlockedCells="1"/>
  <conditionalFormatting sqref="E11:E16 E18:E22 E24:E27">
    <cfRule type="cellIs" dxfId="50" priority="1" stopIfTrue="1" operator="between">
      <formula>-2</formula>
      <formula>2</formula>
    </cfRule>
    <cfRule type="cellIs" dxfId="49" priority="2" stopIfTrue="1" operator="between">
      <formula>-3</formula>
      <formula>3</formula>
    </cfRule>
    <cfRule type="cellIs" dxfId="48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7"/>
  <dimension ref="A1:I27"/>
  <sheetViews>
    <sheetView zoomScale="80" zoomScaleNormal="80" workbookViewId="0"/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2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26</v>
      </c>
      <c r="E1" s="3"/>
      <c r="F1" s="4"/>
    </row>
    <row r="2" spans="1:9" ht="18" x14ac:dyDescent="0.25">
      <c r="C2" s="5" t="s">
        <v>3</v>
      </c>
      <c r="D2" s="41">
        <v>155</v>
      </c>
      <c r="E2" s="1" t="s">
        <v>4</v>
      </c>
    </row>
    <row r="3" spans="1:9" ht="18" x14ac:dyDescent="0.25">
      <c r="C3" s="5" t="s">
        <v>17</v>
      </c>
      <c r="D3" s="40">
        <v>153</v>
      </c>
      <c r="E3" s="1" t="s">
        <v>4</v>
      </c>
      <c r="F3" s="7"/>
    </row>
    <row r="4" spans="1:9" ht="18" x14ac:dyDescent="0.25">
      <c r="C4" s="5" t="s">
        <v>18</v>
      </c>
      <c r="D4" s="6">
        <v>4.9000000000000004</v>
      </c>
      <c r="E4" s="1" t="s">
        <v>4</v>
      </c>
      <c r="F4" s="7"/>
    </row>
    <row r="5" spans="1:9" x14ac:dyDescent="0.25">
      <c r="C5" s="5" t="s">
        <v>19</v>
      </c>
      <c r="D5" s="19">
        <f>(D4/D3)*100</f>
        <v>3.2026143790849679</v>
      </c>
      <c r="E5" s="1" t="s">
        <v>2</v>
      </c>
      <c r="F5" s="7"/>
    </row>
    <row r="6" spans="1:9" x14ac:dyDescent="0.25">
      <c r="C6" s="5" t="s">
        <v>6</v>
      </c>
      <c r="D6" s="9">
        <f>COUNTA(E11:E33)</f>
        <v>16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22</v>
      </c>
      <c r="I10" s="12" t="s">
        <v>23</v>
      </c>
    </row>
    <row r="11" spans="1:9" x14ac:dyDescent="0.25">
      <c r="C11" s="31">
        <v>127</v>
      </c>
      <c r="D11" s="21">
        <v>149.5</v>
      </c>
      <c r="E11" s="33">
        <v>-0.71</v>
      </c>
      <c r="F11" s="14">
        <f t="shared" ref="F11:F27" si="0">((D11-D$2)/D$2)*100</f>
        <v>-3.5483870967741935</v>
      </c>
      <c r="H11" s="15">
        <f t="shared" ref="H11:H27" si="1">(100+F11)/100</f>
        <v>0.96451612903225803</v>
      </c>
      <c r="I11" s="1">
        <f t="shared" ref="I11:I27" si="2">1+($D$3-$D$2)/$D$2</f>
        <v>0.98709677419354835</v>
      </c>
    </row>
    <row r="12" spans="1:9" x14ac:dyDescent="0.25">
      <c r="C12" s="31">
        <v>193</v>
      </c>
      <c r="D12" s="21">
        <v>151.69999999999999</v>
      </c>
      <c r="E12" s="33">
        <v>-0.27</v>
      </c>
      <c r="F12" s="14">
        <f t="shared" si="0"/>
        <v>-2.1290322580645236</v>
      </c>
      <c r="H12" s="15">
        <f t="shared" si="1"/>
        <v>0.97870967741935477</v>
      </c>
      <c r="I12" s="1">
        <f t="shared" si="2"/>
        <v>0.98709677419354835</v>
      </c>
    </row>
    <row r="13" spans="1:9" x14ac:dyDescent="0.25">
      <c r="C13" s="31">
        <v>223</v>
      </c>
      <c r="D13" s="21">
        <v>156</v>
      </c>
      <c r="E13" s="33">
        <v>0.6</v>
      </c>
      <c r="F13" s="14">
        <f t="shared" si="0"/>
        <v>0.64516129032258063</v>
      </c>
      <c r="H13" s="15">
        <f t="shared" si="1"/>
        <v>1.0064516129032257</v>
      </c>
      <c r="I13" s="1">
        <f t="shared" si="2"/>
        <v>0.98709677419354835</v>
      </c>
    </row>
    <row r="14" spans="1:9" x14ac:dyDescent="0.25">
      <c r="C14" s="31">
        <v>225</v>
      </c>
      <c r="D14" s="21">
        <v>149.80000000000001</v>
      </c>
      <c r="E14" s="33">
        <v>-0.65</v>
      </c>
      <c r="F14" s="14">
        <f t="shared" si="0"/>
        <v>-3.3548387096774124</v>
      </c>
      <c r="H14" s="15">
        <f t="shared" si="1"/>
        <v>0.9664516129032259</v>
      </c>
      <c r="I14" s="1">
        <f t="shared" si="2"/>
        <v>0.98709677419354835</v>
      </c>
    </row>
    <row r="15" spans="1:9" x14ac:dyDescent="0.25">
      <c r="C15" s="31">
        <v>295</v>
      </c>
      <c r="D15" s="21">
        <v>158</v>
      </c>
      <c r="E15" s="33">
        <v>1.01</v>
      </c>
      <c r="F15" s="14">
        <f t="shared" si="0"/>
        <v>1.935483870967742</v>
      </c>
      <c r="H15" s="15">
        <f t="shared" si="1"/>
        <v>1.0193548387096774</v>
      </c>
      <c r="I15" s="1">
        <f t="shared" si="2"/>
        <v>0.98709677419354835</v>
      </c>
    </row>
    <row r="16" spans="1:9" x14ac:dyDescent="0.25">
      <c r="C16" s="31">
        <v>339</v>
      </c>
      <c r="D16" s="21">
        <v>151</v>
      </c>
      <c r="E16" s="33">
        <v>-0.41</v>
      </c>
      <c r="F16" s="14">
        <f t="shared" si="0"/>
        <v>-2.5806451612903225</v>
      </c>
      <c r="H16" s="15">
        <f t="shared" si="1"/>
        <v>0.97419354838709682</v>
      </c>
      <c r="I16" s="1">
        <f t="shared" si="2"/>
        <v>0.98709677419354835</v>
      </c>
    </row>
    <row r="17" spans="3:9" x14ac:dyDescent="0.25">
      <c r="C17" s="31">
        <v>446</v>
      </c>
      <c r="D17" s="21"/>
      <c r="E17" s="14"/>
      <c r="F17" s="14"/>
      <c r="H17" s="15"/>
      <c r="I17" s="1">
        <f t="shared" si="2"/>
        <v>0.98709677419354835</v>
      </c>
    </row>
    <row r="18" spans="3:9" x14ac:dyDescent="0.25">
      <c r="C18" s="31">
        <v>509</v>
      </c>
      <c r="D18" s="21">
        <v>152</v>
      </c>
      <c r="E18" s="33">
        <v>-0.21</v>
      </c>
      <c r="F18" s="14">
        <f t="shared" si="0"/>
        <v>-1.935483870967742</v>
      </c>
      <c r="H18" s="15">
        <f t="shared" si="1"/>
        <v>0.98064516129032253</v>
      </c>
      <c r="I18" s="1">
        <f t="shared" si="2"/>
        <v>0.98709677419354835</v>
      </c>
    </row>
    <row r="19" spans="3:9" x14ac:dyDescent="0.25">
      <c r="C19" s="31">
        <v>512</v>
      </c>
      <c r="D19" s="21">
        <v>165.4</v>
      </c>
      <c r="E19" s="33">
        <v>2.5</v>
      </c>
      <c r="F19" s="14">
        <f t="shared" si="0"/>
        <v>6.7096774193548425</v>
      </c>
      <c r="H19" s="15">
        <f t="shared" si="1"/>
        <v>1.0670967741935484</v>
      </c>
      <c r="I19" s="1">
        <f t="shared" si="2"/>
        <v>0.98709677419354835</v>
      </c>
    </row>
    <row r="20" spans="3:9" x14ac:dyDescent="0.25">
      <c r="C20" s="31">
        <v>551</v>
      </c>
      <c r="D20" s="21">
        <v>157</v>
      </c>
      <c r="E20" s="33">
        <v>0.81</v>
      </c>
      <c r="F20" s="14">
        <f t="shared" si="0"/>
        <v>1.2903225806451613</v>
      </c>
      <c r="H20" s="15">
        <f t="shared" si="1"/>
        <v>1.0129032258064516</v>
      </c>
      <c r="I20" s="1">
        <f t="shared" si="2"/>
        <v>0.98709677419354835</v>
      </c>
    </row>
    <row r="21" spans="3:9" x14ac:dyDescent="0.25">
      <c r="C21" s="31">
        <v>579</v>
      </c>
      <c r="D21" s="21">
        <v>155.80000000000001</v>
      </c>
      <c r="E21" s="33">
        <v>0.56000000000000005</v>
      </c>
      <c r="F21" s="14">
        <f t="shared" si="0"/>
        <v>0.51612903225807194</v>
      </c>
      <c r="H21" s="15">
        <f t="shared" si="1"/>
        <v>1.0051612903225808</v>
      </c>
      <c r="I21" s="1">
        <f t="shared" si="2"/>
        <v>0.98709677419354835</v>
      </c>
    </row>
    <row r="22" spans="3:9" x14ac:dyDescent="0.25">
      <c r="C22" s="31">
        <v>591</v>
      </c>
      <c r="D22" s="21">
        <v>144</v>
      </c>
      <c r="E22" s="33">
        <v>-1.82</v>
      </c>
      <c r="F22" s="14">
        <f t="shared" si="0"/>
        <v>-7.096774193548387</v>
      </c>
      <c r="H22" s="15">
        <f t="shared" si="1"/>
        <v>0.92903225806451617</v>
      </c>
      <c r="I22" s="1">
        <f t="shared" si="2"/>
        <v>0.98709677419354835</v>
      </c>
    </row>
    <row r="23" spans="3:9" x14ac:dyDescent="0.25">
      <c r="C23" s="31">
        <v>615</v>
      </c>
      <c r="D23" s="21">
        <v>150</v>
      </c>
      <c r="E23" s="33">
        <v>-0.61</v>
      </c>
      <c r="F23" s="14">
        <f t="shared" si="0"/>
        <v>-3.225806451612903</v>
      </c>
      <c r="H23" s="15">
        <f t="shared" si="1"/>
        <v>0.967741935483871</v>
      </c>
      <c r="I23" s="1">
        <f t="shared" si="2"/>
        <v>0.98709677419354835</v>
      </c>
    </row>
    <row r="24" spans="3:9" x14ac:dyDescent="0.25">
      <c r="C24" s="31">
        <v>644</v>
      </c>
      <c r="D24" s="21">
        <v>161</v>
      </c>
      <c r="E24" s="33">
        <v>1.61</v>
      </c>
      <c r="F24" s="14">
        <f t="shared" si="0"/>
        <v>3.870967741935484</v>
      </c>
      <c r="H24" s="15">
        <f t="shared" si="1"/>
        <v>1.0387096774193549</v>
      </c>
      <c r="I24" s="1">
        <f t="shared" si="2"/>
        <v>0.98709677419354835</v>
      </c>
    </row>
    <row r="25" spans="3:9" x14ac:dyDescent="0.25">
      <c r="C25" s="31">
        <v>689</v>
      </c>
      <c r="D25" s="21">
        <v>151</v>
      </c>
      <c r="E25" s="33">
        <v>-0.41</v>
      </c>
      <c r="F25" s="14">
        <f t="shared" si="0"/>
        <v>-2.5806451612903225</v>
      </c>
      <c r="H25" s="15">
        <f t="shared" si="1"/>
        <v>0.97419354838709682</v>
      </c>
      <c r="I25" s="1">
        <f t="shared" si="2"/>
        <v>0.98709677419354835</v>
      </c>
    </row>
    <row r="26" spans="3:9" x14ac:dyDescent="0.25">
      <c r="C26" s="31">
        <v>717</v>
      </c>
      <c r="D26" s="37">
        <v>149</v>
      </c>
      <c r="E26" s="33">
        <v>-0.81</v>
      </c>
      <c r="F26" s="14">
        <f t="shared" si="0"/>
        <v>-3.870967741935484</v>
      </c>
      <c r="H26" s="15">
        <f t="shared" si="1"/>
        <v>0.96129032258064517</v>
      </c>
      <c r="I26" s="1">
        <f t="shared" si="2"/>
        <v>0.98709677419354835</v>
      </c>
    </row>
    <row r="27" spans="3:9" x14ac:dyDescent="0.25">
      <c r="C27" s="14">
        <v>744</v>
      </c>
      <c r="D27" s="37">
        <v>151</v>
      </c>
      <c r="E27" s="33">
        <v>-0.41</v>
      </c>
      <c r="F27" s="14">
        <f t="shared" si="0"/>
        <v>-2.5806451612903225</v>
      </c>
      <c r="H27" s="15">
        <f t="shared" si="1"/>
        <v>0.97419354838709682</v>
      </c>
      <c r="I27" s="1">
        <f t="shared" si="2"/>
        <v>0.98709677419354835</v>
      </c>
    </row>
  </sheetData>
  <sheetProtection algorithmName="SHA-512" hashValue="/cCdAwGgIf1kHFocqS2hyBPccjftTtgT0V+N9oVDu8h19JpBwxw1B5icC45RLWLTAioViYa7ie9M+WQYXqFC0g==" saltValue="mrejqJ/6QuFBkFCkCHeWUQ==" spinCount="100000" sheet="1" objects="1" scenarios="1" selectLockedCells="1" selectUnlockedCells="1"/>
  <conditionalFormatting sqref="E11:E16 E18:E27">
    <cfRule type="cellIs" dxfId="47" priority="1" stopIfTrue="1" operator="between">
      <formula>-2</formula>
      <formula>2</formula>
    </cfRule>
    <cfRule type="cellIs" dxfId="46" priority="2" stopIfTrue="1" operator="between">
      <formula>-3</formula>
      <formula>3</formula>
    </cfRule>
    <cfRule type="cellIs" dxfId="45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URL xmlns="08cda046-0f15-45eb-a9d5-77306d3264cd" xsi:nil="true"/>
    <DEEL xmlns="08cda046-0f15-45eb-a9d5-77306d3264cd">Deel 3</DEEL>
    <Ringtest xmlns="eba2475f-4c5c-418a-90c2-2b36802fc485">LABS</Ringtest>
    <Jaar xmlns="08cda046-0f15-45eb-a9d5-77306d3264cd">2023</Jaar>
    <Publicatiedatum xmlns="dda9e79c-c62e-445e-b991-197574827cb3">2024-06-06T15:49:33+00:00</Publicatiedatum>
    <Distributie_x0020_datum xmlns="eba2475f-4c5c-418a-90c2-2b36802fc485">25 januari 2012</Distributie_x0020_datum>
  </documentManagement>
</p:properties>
</file>

<file path=customXml/itemProps1.xml><?xml version="1.0" encoding="utf-8"?>
<ds:datastoreItem xmlns:ds="http://schemas.openxmlformats.org/officeDocument/2006/customXml" ds:itemID="{C8175459-D7BA-4453-A169-1CA5894BF96D}"/>
</file>

<file path=customXml/itemProps2.xml><?xml version="1.0" encoding="utf-8"?>
<ds:datastoreItem xmlns:ds="http://schemas.openxmlformats.org/officeDocument/2006/customXml" ds:itemID="{B757CF84-46D7-4D20-96A4-7263DBD05B43}"/>
</file>

<file path=customXml/itemProps3.xml><?xml version="1.0" encoding="utf-8"?>
<ds:datastoreItem xmlns:ds="http://schemas.openxmlformats.org/officeDocument/2006/customXml" ds:itemID="{709DE38B-4FBE-425E-B5BF-6214CC9FC7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24</vt:i4>
      </vt:variant>
    </vt:vector>
  </HeadingPairs>
  <TitlesOfParts>
    <vt:vector size="48" baseType="lpstr">
      <vt:lpstr>CO stap 2</vt:lpstr>
      <vt:lpstr>CO stap 3</vt:lpstr>
      <vt:lpstr>CO stap 4</vt:lpstr>
      <vt:lpstr>SO2 stap 2</vt:lpstr>
      <vt:lpstr>SO2 stap 3</vt:lpstr>
      <vt:lpstr>SO2 stap 5</vt:lpstr>
      <vt:lpstr>SO2 stap 7</vt:lpstr>
      <vt:lpstr>SO2 stap 8</vt:lpstr>
      <vt:lpstr>NOx stap 1</vt:lpstr>
      <vt:lpstr>NOx stap 2</vt:lpstr>
      <vt:lpstr>NOx stap 3</vt:lpstr>
      <vt:lpstr>NOx stap 5</vt:lpstr>
      <vt:lpstr>NOx stap 6</vt:lpstr>
      <vt:lpstr>NOx stap 9</vt:lpstr>
      <vt:lpstr>O2 stap 1</vt:lpstr>
      <vt:lpstr>O2 stap 2</vt:lpstr>
      <vt:lpstr>O2 stap 3</vt:lpstr>
      <vt:lpstr>O2 stap 5</vt:lpstr>
      <vt:lpstr>O2 stap 6</vt:lpstr>
      <vt:lpstr>O2 stap 7</vt:lpstr>
      <vt:lpstr>O2 stap 8</vt:lpstr>
      <vt:lpstr>O2 stap 9</vt:lpstr>
      <vt:lpstr>CO2 stap 2</vt:lpstr>
      <vt:lpstr>CO2 stap 3 </vt:lpstr>
      <vt:lpstr>'CO stap 2'!Print_Area</vt:lpstr>
      <vt:lpstr>'CO stap 3'!Print_Area</vt:lpstr>
      <vt:lpstr>'CO stap 4'!Print_Area</vt:lpstr>
      <vt:lpstr>'CO2 stap 2'!Print_Area</vt:lpstr>
      <vt:lpstr>'CO2 stap 3 '!Print_Area</vt:lpstr>
      <vt:lpstr>'NOx stap 1'!Print_Area</vt:lpstr>
      <vt:lpstr>'NOx stap 2'!Print_Area</vt:lpstr>
      <vt:lpstr>'NOx stap 3'!Print_Area</vt:lpstr>
      <vt:lpstr>'NOx stap 5'!Print_Area</vt:lpstr>
      <vt:lpstr>'NOx stap 6'!Print_Area</vt:lpstr>
      <vt:lpstr>'NOx stap 9'!Print_Area</vt:lpstr>
      <vt:lpstr>'O2 stap 1'!Print_Area</vt:lpstr>
      <vt:lpstr>'O2 stap 2'!Print_Area</vt:lpstr>
      <vt:lpstr>'O2 stap 3'!Print_Area</vt:lpstr>
      <vt:lpstr>'O2 stap 5'!Print_Area</vt:lpstr>
      <vt:lpstr>'O2 stap 6'!Print_Area</vt:lpstr>
      <vt:lpstr>'O2 stap 7'!Print_Area</vt:lpstr>
      <vt:lpstr>'O2 stap 8'!Print_Area</vt:lpstr>
      <vt:lpstr>'O2 stap 9'!Print_Area</vt:lpstr>
      <vt:lpstr>'SO2 stap 2'!Print_Area</vt:lpstr>
      <vt:lpstr>'SO2 stap 3'!Print_Area</vt:lpstr>
      <vt:lpstr>'SO2 stap 5'!Print_Area</vt:lpstr>
      <vt:lpstr>'SO2 stap 7'!Print_Area</vt:lpstr>
      <vt:lpstr>'SO2 stap 8'!Print_Area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2023-5</dc:title>
  <dc:creator>BAEYENSB</dc:creator>
  <cp:lastModifiedBy>Bart Baeyens</cp:lastModifiedBy>
  <cp:lastPrinted>2013-08-28T07:21:24Z</cp:lastPrinted>
  <dcterms:created xsi:type="dcterms:W3CDTF">2010-09-21T12:11:22Z</dcterms:created>
  <dcterms:modified xsi:type="dcterms:W3CDTF">2024-05-07T12:26:55Z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</Properties>
</file>