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2 per labo\"/>
    </mc:Choice>
  </mc:AlternateContent>
  <xr:revisionPtr revIDLastSave="0" documentId="13_ncr:1_{B5EA5BDA-2800-463E-95E1-BB6398B743F5}" xr6:coauthVersionLast="47" xr6:coauthVersionMax="47" xr10:uidLastSave="{00000000-0000-0000-0000-000000000000}"/>
  <bookViews>
    <workbookView xWindow="28680" yWindow="-120" windowWidth="29040" windowHeight="15840" tabRatio="952" xr2:uid="{00000000-000D-0000-FFFF-FFFF00000000}"/>
  </bookViews>
  <sheets>
    <sheet name="139" sheetId="56" r:id="rId1"/>
    <sheet name="193" sheetId="54" r:id="rId2"/>
    <sheet name="223" sheetId="47" r:id="rId3"/>
    <sheet name="225" sheetId="35" r:id="rId4"/>
    <sheet name="295" sheetId="43" r:id="rId5"/>
    <sheet name="339" sheetId="34" r:id="rId6"/>
    <sheet name="446" sheetId="42" r:id="rId7"/>
    <sheet name="509" sheetId="41" r:id="rId8"/>
    <sheet name="512" sheetId="46" r:id="rId9"/>
    <sheet name="551" sheetId="38" r:id="rId10"/>
    <sheet name="579" sheetId="50" r:id="rId11"/>
    <sheet name="591" sheetId="52" r:id="rId12"/>
    <sheet name="615" sheetId="36" r:id="rId13"/>
    <sheet name="644" sheetId="33" r:id="rId14"/>
    <sheet name="685" sheetId="57" r:id="rId15"/>
    <sheet name="689" sheetId="49" r:id="rId16"/>
    <sheet name="744" sheetId="39" r:id="rId17"/>
    <sheet name="772" sheetId="45" r:id="rId18"/>
    <sheet name="807" sheetId="48" r:id="rId19"/>
    <sheet name="842" sheetId="55" r:id="rId20"/>
    <sheet name="904" sheetId="53" r:id="rId21"/>
    <sheet name="928 " sheetId="37" r:id="rId22"/>
  </sheets>
  <definedNames>
    <definedName name="_xlnm.Print_Area" localSheetId="0">'139'!$A$1:$W$57</definedName>
    <definedName name="_xlnm.Print_Area" localSheetId="1">'193'!$A$1:$W$28</definedName>
    <definedName name="_xlnm.Print_Area" localSheetId="2">'223'!$A$1:$W$67</definedName>
    <definedName name="_xlnm.Print_Area" localSheetId="3">'225'!$A$1:$W$69</definedName>
    <definedName name="_xlnm.Print_Area" localSheetId="4">'295'!$A$1:$W$67</definedName>
    <definedName name="_xlnm.Print_Area" localSheetId="5">'339'!$A$1:$W$67</definedName>
    <definedName name="_xlnm.Print_Area" localSheetId="6">'446'!$A$1:$W$50</definedName>
    <definedName name="_xlnm.Print_Area" localSheetId="7">'509'!$A$1:$W$67</definedName>
    <definedName name="_xlnm.Print_Area" localSheetId="8">'512'!$A$1:$W$65</definedName>
    <definedName name="_xlnm.Print_Area" localSheetId="9">'551'!$A$1:$W$69</definedName>
    <definedName name="_xlnm.Print_Area" localSheetId="10">'579'!$A$1:$W$65</definedName>
    <definedName name="_xlnm.Print_Area" localSheetId="11">'591'!$A$1:$W$69</definedName>
    <definedName name="_xlnm.Print_Area" localSheetId="12">'615'!$A$1:$W$49</definedName>
    <definedName name="_xlnm.Print_Area" localSheetId="13">'644'!$A$1:$W$67</definedName>
    <definedName name="_xlnm.Print_Area" localSheetId="14">'685'!$A$1:$W$50</definedName>
    <definedName name="_xlnm.Print_Area" localSheetId="15">'689'!$A$1:$W$65</definedName>
    <definedName name="_xlnm.Print_Area" localSheetId="16">'744'!$A$1:$W$67</definedName>
    <definedName name="_xlnm.Print_Area" localSheetId="17">'772'!$A$1:$W$28</definedName>
    <definedName name="_xlnm.Print_Area" localSheetId="18">'807'!$A$1:$W$50</definedName>
    <definedName name="_xlnm.Print_Area" localSheetId="19">'842'!$A$1:$W$20</definedName>
    <definedName name="_xlnm.Print_Area" localSheetId="20">'904'!$A$1:$W$67</definedName>
    <definedName name="_xlnm.Print_Area" localSheetId="21">'928 '!$A$1:$W$65</definedName>
    <definedName name="_xlnm.Print_Titles" localSheetId="0">'139'!$2:$6</definedName>
    <definedName name="_xlnm.Print_Titles" localSheetId="1">'193'!$2:$6</definedName>
    <definedName name="_xlnm.Print_Titles" localSheetId="2">'223'!$2:$6</definedName>
    <definedName name="_xlnm.Print_Titles" localSheetId="3">'225'!$2:$6</definedName>
    <definedName name="_xlnm.Print_Titles" localSheetId="4">'295'!$2:$6</definedName>
    <definedName name="_xlnm.Print_Titles" localSheetId="5">'339'!$2:$6</definedName>
    <definedName name="_xlnm.Print_Titles" localSheetId="6">'446'!$2:$6</definedName>
    <definedName name="_xlnm.Print_Titles" localSheetId="7">'509'!$2:$6</definedName>
    <definedName name="_xlnm.Print_Titles" localSheetId="8">'512'!$2:$6</definedName>
    <definedName name="_xlnm.Print_Titles" localSheetId="9">'551'!$2:$6</definedName>
    <definedName name="_xlnm.Print_Titles" localSheetId="10">'579'!$2:$6</definedName>
    <definedName name="_xlnm.Print_Titles" localSheetId="11">'591'!$2:$6</definedName>
    <definedName name="_xlnm.Print_Titles" localSheetId="12">'615'!$2:$6</definedName>
    <definedName name="_xlnm.Print_Titles" localSheetId="13">'644'!$2:$6</definedName>
    <definedName name="_xlnm.Print_Titles" localSheetId="14">'685'!$2:$6</definedName>
    <definedName name="_xlnm.Print_Titles" localSheetId="15">'689'!$2:$6</definedName>
    <definedName name="_xlnm.Print_Titles" localSheetId="16">'744'!$2:$6</definedName>
    <definedName name="_xlnm.Print_Titles" localSheetId="17">'772'!$2:$6</definedName>
    <definedName name="_xlnm.Print_Titles" localSheetId="18">'807'!$2:$6</definedName>
    <definedName name="_xlnm.Print_Titles" localSheetId="19">'842'!$2:$6</definedName>
    <definedName name="_xlnm.Print_Titles" localSheetId="20">'904'!$2:$6</definedName>
    <definedName name="_xlnm.Print_Titles" localSheetId="21">'928 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7" i="47" l="1"/>
  <c r="V69" i="35"/>
  <c r="V68" i="35"/>
  <c r="V67" i="35"/>
  <c r="V66" i="35"/>
  <c r="V65" i="35"/>
  <c r="V64" i="35"/>
  <c r="V63" i="35"/>
  <c r="V62" i="35"/>
  <c r="V61" i="35"/>
  <c r="V60" i="35"/>
  <c r="V59" i="35"/>
  <c r="V58" i="35"/>
  <c r="V57" i="35"/>
  <c r="V56" i="35"/>
  <c r="V55" i="35"/>
  <c r="V54" i="35"/>
  <c r="V53" i="35"/>
  <c r="V52" i="35"/>
  <c r="V51" i="35"/>
  <c r="V50" i="35"/>
  <c r="V49" i="35"/>
  <c r="V48" i="35"/>
  <c r="V47" i="35"/>
  <c r="V46" i="35"/>
  <c r="V57" i="43"/>
  <c r="V56" i="43"/>
  <c r="V55" i="43"/>
  <c r="V61" i="34"/>
  <c r="V60" i="34"/>
  <c r="V59" i="34"/>
  <c r="V58" i="34"/>
  <c r="V57" i="34"/>
  <c r="V47" i="34"/>
  <c r="V46" i="34"/>
  <c r="V45" i="34"/>
  <c r="V44" i="34"/>
  <c r="V50" i="42"/>
  <c r="V49" i="42"/>
  <c r="V39" i="42"/>
  <c r="V38" i="42"/>
  <c r="V37" i="42"/>
  <c r="V36" i="42"/>
  <c r="V35" i="42"/>
  <c r="V66" i="41"/>
  <c r="V61" i="41"/>
  <c r="V52" i="41"/>
  <c r="V47" i="41"/>
  <c r="V64" i="46"/>
  <c r="V63" i="46"/>
  <c r="V50" i="46"/>
  <c r="V49" i="46"/>
  <c r="V69" i="38"/>
  <c r="V68" i="38"/>
  <c r="V67" i="38"/>
  <c r="V66" i="38"/>
  <c r="V65" i="38"/>
  <c r="V64" i="38"/>
  <c r="V63" i="38"/>
  <c r="V62" i="38"/>
  <c r="V61" i="38"/>
  <c r="V60" i="38"/>
  <c r="V59" i="38"/>
  <c r="V58" i="38"/>
  <c r="V57" i="38"/>
  <c r="V56" i="38"/>
  <c r="V55" i="38"/>
  <c r="V54" i="38"/>
  <c r="V53" i="38"/>
  <c r="V52" i="38"/>
  <c r="V51" i="38"/>
  <c r="V50" i="38"/>
  <c r="V49" i="38"/>
  <c r="V48" i="38"/>
  <c r="V47" i="38"/>
  <c r="V46" i="38"/>
  <c r="V63" i="50"/>
  <c r="V54" i="50"/>
  <c r="V49" i="50"/>
  <c r="V69" i="52"/>
  <c r="V68" i="52"/>
  <c r="V67" i="52"/>
  <c r="V66" i="52"/>
  <c r="V65" i="52"/>
  <c r="V64" i="52"/>
  <c r="V63" i="52"/>
  <c r="V62" i="52"/>
  <c r="V61" i="52"/>
  <c r="V60" i="52"/>
  <c r="V59" i="52"/>
  <c r="V58" i="52"/>
  <c r="V57" i="52"/>
  <c r="V56" i="52"/>
  <c r="V55" i="52"/>
  <c r="V54" i="52"/>
  <c r="V53" i="52"/>
  <c r="V52" i="52"/>
  <c r="V51" i="52"/>
  <c r="V50" i="52"/>
  <c r="V49" i="52"/>
  <c r="V48" i="52"/>
  <c r="V47" i="52"/>
  <c r="V46" i="52"/>
  <c r="V44" i="36"/>
  <c r="V28" i="36"/>
  <c r="V27" i="36"/>
  <c r="V26" i="36"/>
  <c r="V66" i="33"/>
  <c r="V54" i="33"/>
  <c r="V52" i="33"/>
  <c r="V55" i="49"/>
  <c r="V54" i="49"/>
  <c r="V53" i="49"/>
  <c r="V60" i="39"/>
  <c r="V59" i="39"/>
  <c r="V58" i="39"/>
  <c r="V46" i="39"/>
  <c r="V45" i="39"/>
  <c r="V44" i="39"/>
  <c r="V48" i="48"/>
  <c r="V47" i="48"/>
  <c r="V34" i="48"/>
  <c r="V33" i="48"/>
  <c r="V58" i="53"/>
  <c r="V57" i="53"/>
  <c r="V56" i="53"/>
  <c r="V54" i="53"/>
  <c r="V61" i="37"/>
  <c r="V60" i="37"/>
  <c r="V59" i="37"/>
  <c r="V58" i="37"/>
  <c r="V57" i="37"/>
  <c r="V56" i="37"/>
  <c r="V52" i="37"/>
  <c r="V44" i="37"/>
  <c r="V43" i="37"/>
  <c r="V42" i="37"/>
  <c r="V33" i="47"/>
  <c r="V32" i="47"/>
  <c r="V45" i="35"/>
  <c r="V35" i="35"/>
  <c r="V34" i="35"/>
  <c r="V33" i="35"/>
  <c r="V32" i="43"/>
  <c r="V31" i="43"/>
  <c r="V30" i="46"/>
  <c r="V29" i="46"/>
  <c r="V45" i="38"/>
  <c r="V35" i="38"/>
  <c r="V34" i="38"/>
  <c r="V33" i="38"/>
  <c r="V45" i="52"/>
  <c r="V35" i="52"/>
  <c r="V34" i="52"/>
  <c r="V33" i="52"/>
  <c r="V33" i="33"/>
  <c r="V30" i="49"/>
  <c r="V26" i="48"/>
  <c r="V33" i="53"/>
  <c r="V32" i="53"/>
  <c r="V31" i="53"/>
  <c r="V41" i="37"/>
  <c r="V31" i="37"/>
  <c r="V30" i="37"/>
  <c r="V29" i="37"/>
  <c r="R32" i="47"/>
  <c r="R33" i="47"/>
  <c r="R34" i="47"/>
  <c r="R35" i="47"/>
  <c r="R36" i="47"/>
  <c r="R37" i="47"/>
  <c r="R38" i="47"/>
  <c r="R39" i="47"/>
  <c r="R40" i="47"/>
  <c r="R41" i="47"/>
  <c r="R42" i="47"/>
  <c r="R43" i="47"/>
  <c r="V43" i="47" s="1"/>
  <c r="R44" i="47"/>
  <c r="V44" i="47" s="1"/>
  <c r="R45" i="47"/>
  <c r="V45" i="47" s="1"/>
  <c r="R46" i="47"/>
  <c r="V46" i="47" s="1"/>
  <c r="R47" i="47"/>
  <c r="V47" i="47" s="1"/>
  <c r="R48" i="47"/>
  <c r="V48" i="47" s="1"/>
  <c r="R49" i="47"/>
  <c r="V49" i="47" s="1"/>
  <c r="R50" i="47"/>
  <c r="V50" i="47" s="1"/>
  <c r="R51" i="47"/>
  <c r="V51" i="47" s="1"/>
  <c r="R52" i="47"/>
  <c r="V52" i="47" s="1"/>
  <c r="R53" i="47"/>
  <c r="V53" i="47" s="1"/>
  <c r="R54" i="47"/>
  <c r="V54" i="47" s="1"/>
  <c r="R55" i="47"/>
  <c r="V55" i="47" s="1"/>
  <c r="R56" i="47"/>
  <c r="V56" i="47" s="1"/>
  <c r="R57" i="47"/>
  <c r="R58" i="47"/>
  <c r="V58" i="47" s="1"/>
  <c r="R59" i="47"/>
  <c r="V59" i="47" s="1"/>
  <c r="R60" i="47"/>
  <c r="V60" i="47" s="1"/>
  <c r="R61" i="47"/>
  <c r="V61" i="47" s="1"/>
  <c r="R62" i="47"/>
  <c r="V62" i="47" s="1"/>
  <c r="R63" i="47"/>
  <c r="V63" i="47" s="1"/>
  <c r="R64" i="47"/>
  <c r="V64" i="47" s="1"/>
  <c r="R65" i="47"/>
  <c r="V65" i="47" s="1"/>
  <c r="R66" i="47"/>
  <c r="V66" i="47" s="1"/>
  <c r="R67" i="47"/>
  <c r="V67" i="47" s="1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65" i="35"/>
  <c r="R66" i="35"/>
  <c r="R67" i="35"/>
  <c r="R68" i="35"/>
  <c r="R69" i="35"/>
  <c r="R32" i="43"/>
  <c r="R33" i="43"/>
  <c r="V33" i="43" s="1"/>
  <c r="R34" i="43"/>
  <c r="R35" i="43"/>
  <c r="R36" i="43"/>
  <c r="R37" i="43"/>
  <c r="R38" i="43"/>
  <c r="R39" i="43"/>
  <c r="R40" i="43"/>
  <c r="R41" i="43"/>
  <c r="R42" i="43"/>
  <c r="R43" i="43"/>
  <c r="V43" i="43" s="1"/>
  <c r="R44" i="43"/>
  <c r="V44" i="43" s="1"/>
  <c r="R45" i="43"/>
  <c r="V45" i="43" s="1"/>
  <c r="R46" i="43"/>
  <c r="V46" i="43" s="1"/>
  <c r="R47" i="43"/>
  <c r="V47" i="43" s="1"/>
  <c r="R48" i="43"/>
  <c r="V48" i="43" s="1"/>
  <c r="R49" i="43"/>
  <c r="V49" i="43" s="1"/>
  <c r="R50" i="43"/>
  <c r="V50" i="43" s="1"/>
  <c r="R51" i="43"/>
  <c r="V51" i="43" s="1"/>
  <c r="R52" i="43"/>
  <c r="V52" i="43" s="1"/>
  <c r="R53" i="43"/>
  <c r="V53" i="43" s="1"/>
  <c r="R54" i="43"/>
  <c r="V54" i="43" s="1"/>
  <c r="R55" i="43"/>
  <c r="R56" i="43"/>
  <c r="R57" i="43"/>
  <c r="R58" i="43"/>
  <c r="V58" i="43" s="1"/>
  <c r="R59" i="43"/>
  <c r="V59" i="43" s="1"/>
  <c r="R60" i="43"/>
  <c r="V60" i="43" s="1"/>
  <c r="R61" i="43"/>
  <c r="V61" i="43" s="1"/>
  <c r="R62" i="43"/>
  <c r="V62" i="43" s="1"/>
  <c r="R63" i="43"/>
  <c r="V63" i="43" s="1"/>
  <c r="R64" i="43"/>
  <c r="V64" i="43" s="1"/>
  <c r="R65" i="43"/>
  <c r="V65" i="43" s="1"/>
  <c r="R66" i="43"/>
  <c r="V66" i="43" s="1"/>
  <c r="R67" i="43"/>
  <c r="V67" i="43" s="1"/>
  <c r="R32" i="34"/>
  <c r="V32" i="34" s="1"/>
  <c r="R33" i="34"/>
  <c r="V33" i="34" s="1"/>
  <c r="R34" i="34"/>
  <c r="R35" i="34"/>
  <c r="R36" i="34"/>
  <c r="R37" i="34"/>
  <c r="R38" i="34"/>
  <c r="R39" i="34"/>
  <c r="R40" i="34"/>
  <c r="R41" i="34"/>
  <c r="R42" i="34"/>
  <c r="R43" i="34"/>
  <c r="V43" i="34" s="1"/>
  <c r="R44" i="34"/>
  <c r="R45" i="34"/>
  <c r="R46" i="34"/>
  <c r="R47" i="34"/>
  <c r="R48" i="34"/>
  <c r="V48" i="34" s="1"/>
  <c r="R49" i="34"/>
  <c r="V49" i="34" s="1"/>
  <c r="R50" i="34"/>
  <c r="V50" i="34" s="1"/>
  <c r="R51" i="34"/>
  <c r="V51" i="34" s="1"/>
  <c r="R52" i="34"/>
  <c r="V52" i="34" s="1"/>
  <c r="R53" i="34"/>
  <c r="V53" i="34" s="1"/>
  <c r="R54" i="34"/>
  <c r="V54" i="34" s="1"/>
  <c r="R55" i="34"/>
  <c r="V55" i="34" s="1"/>
  <c r="R56" i="34"/>
  <c r="V56" i="34" s="1"/>
  <c r="R57" i="34"/>
  <c r="R58" i="34"/>
  <c r="R59" i="34"/>
  <c r="R60" i="34"/>
  <c r="R61" i="34"/>
  <c r="R62" i="34"/>
  <c r="V62" i="34" s="1"/>
  <c r="R63" i="34"/>
  <c r="V63" i="34" s="1"/>
  <c r="R64" i="34"/>
  <c r="V64" i="34" s="1"/>
  <c r="R65" i="34"/>
  <c r="V65" i="34" s="1"/>
  <c r="R66" i="34"/>
  <c r="V66" i="34" s="1"/>
  <c r="R67" i="34"/>
  <c r="V67" i="34" s="1"/>
  <c r="R15" i="42"/>
  <c r="V15" i="42" s="1"/>
  <c r="R16" i="42"/>
  <c r="V16" i="42" s="1"/>
  <c r="R17" i="42"/>
  <c r="R18" i="42"/>
  <c r="R19" i="42"/>
  <c r="R20" i="42"/>
  <c r="R21" i="42"/>
  <c r="R22" i="42"/>
  <c r="R23" i="42"/>
  <c r="R24" i="42"/>
  <c r="R25" i="42"/>
  <c r="R26" i="42"/>
  <c r="V26" i="42" s="1"/>
  <c r="R27" i="42"/>
  <c r="V27" i="42" s="1"/>
  <c r="R28" i="42"/>
  <c r="V28" i="42" s="1"/>
  <c r="R29" i="42"/>
  <c r="V29" i="42" s="1"/>
  <c r="R30" i="42"/>
  <c r="V30" i="42" s="1"/>
  <c r="R31" i="42"/>
  <c r="V31" i="42" s="1"/>
  <c r="R32" i="42"/>
  <c r="V32" i="42" s="1"/>
  <c r="R33" i="42"/>
  <c r="V33" i="42" s="1"/>
  <c r="R34" i="42"/>
  <c r="V34" i="42" s="1"/>
  <c r="R35" i="42"/>
  <c r="R36" i="42"/>
  <c r="R37" i="42"/>
  <c r="R38" i="42"/>
  <c r="R39" i="42"/>
  <c r="R40" i="42"/>
  <c r="V40" i="42" s="1"/>
  <c r="R41" i="42"/>
  <c r="V41" i="42" s="1"/>
  <c r="R42" i="42"/>
  <c r="V42" i="42" s="1"/>
  <c r="R43" i="42"/>
  <c r="V43" i="42" s="1"/>
  <c r="R44" i="42"/>
  <c r="V44" i="42" s="1"/>
  <c r="R45" i="42"/>
  <c r="V45" i="42" s="1"/>
  <c r="R46" i="42"/>
  <c r="V46" i="42" s="1"/>
  <c r="R47" i="42"/>
  <c r="V47" i="42" s="1"/>
  <c r="R48" i="42"/>
  <c r="V48" i="42" s="1"/>
  <c r="R49" i="42"/>
  <c r="R50" i="42"/>
  <c r="R32" i="41"/>
  <c r="V32" i="41" s="1"/>
  <c r="R33" i="41"/>
  <c r="V33" i="41" s="1"/>
  <c r="R34" i="41"/>
  <c r="R35" i="41"/>
  <c r="R36" i="41"/>
  <c r="R37" i="41"/>
  <c r="R38" i="41"/>
  <c r="R39" i="41"/>
  <c r="R40" i="41"/>
  <c r="R41" i="41"/>
  <c r="R42" i="41"/>
  <c r="R43" i="41"/>
  <c r="V43" i="41" s="1"/>
  <c r="R44" i="41"/>
  <c r="V44" i="41" s="1"/>
  <c r="R45" i="41"/>
  <c r="V45" i="41" s="1"/>
  <c r="R46" i="41"/>
  <c r="V46" i="41" s="1"/>
  <c r="R47" i="41"/>
  <c r="R48" i="41"/>
  <c r="V48" i="41" s="1"/>
  <c r="R49" i="41"/>
  <c r="V49" i="41" s="1"/>
  <c r="R50" i="41"/>
  <c r="V50" i="41" s="1"/>
  <c r="R51" i="41"/>
  <c r="V51" i="41" s="1"/>
  <c r="R52" i="41"/>
  <c r="R53" i="41"/>
  <c r="V53" i="41" s="1"/>
  <c r="R54" i="41"/>
  <c r="V54" i="41" s="1"/>
  <c r="R55" i="41"/>
  <c r="V55" i="41" s="1"/>
  <c r="R56" i="41"/>
  <c r="V56" i="41" s="1"/>
  <c r="R57" i="41"/>
  <c r="V57" i="41" s="1"/>
  <c r="R58" i="41"/>
  <c r="V58" i="41" s="1"/>
  <c r="R59" i="41"/>
  <c r="V59" i="41" s="1"/>
  <c r="R60" i="41"/>
  <c r="V60" i="41" s="1"/>
  <c r="R61" i="41"/>
  <c r="R62" i="41"/>
  <c r="V62" i="41" s="1"/>
  <c r="R63" i="41"/>
  <c r="V63" i="41" s="1"/>
  <c r="R64" i="41"/>
  <c r="V64" i="41" s="1"/>
  <c r="R65" i="41"/>
  <c r="V65" i="41" s="1"/>
  <c r="R66" i="41"/>
  <c r="R67" i="41"/>
  <c r="V67" i="41" s="1"/>
  <c r="R30" i="46"/>
  <c r="R31" i="46"/>
  <c r="V31" i="46" s="1"/>
  <c r="R32" i="46"/>
  <c r="R33" i="46"/>
  <c r="R34" i="46"/>
  <c r="R35" i="46"/>
  <c r="R36" i="46"/>
  <c r="R37" i="46"/>
  <c r="R38" i="46"/>
  <c r="R39" i="46"/>
  <c r="R40" i="46"/>
  <c r="R41" i="46"/>
  <c r="V41" i="46" s="1"/>
  <c r="R42" i="46"/>
  <c r="V42" i="46" s="1"/>
  <c r="R43" i="46"/>
  <c r="V43" i="46" s="1"/>
  <c r="R44" i="46"/>
  <c r="V44" i="46" s="1"/>
  <c r="R45" i="46"/>
  <c r="V45" i="46" s="1"/>
  <c r="R46" i="46"/>
  <c r="V46" i="46" s="1"/>
  <c r="R47" i="46"/>
  <c r="V47" i="46" s="1"/>
  <c r="R48" i="46"/>
  <c r="V48" i="46" s="1"/>
  <c r="R49" i="46"/>
  <c r="R50" i="46"/>
  <c r="R51" i="46"/>
  <c r="V51" i="46" s="1"/>
  <c r="R52" i="46"/>
  <c r="V52" i="46" s="1"/>
  <c r="R53" i="46"/>
  <c r="V53" i="46" s="1"/>
  <c r="R54" i="46"/>
  <c r="V54" i="46" s="1"/>
  <c r="R55" i="46"/>
  <c r="V55" i="46" s="1"/>
  <c r="R56" i="46"/>
  <c r="V56" i="46" s="1"/>
  <c r="R57" i="46"/>
  <c r="V57" i="46" s="1"/>
  <c r="R58" i="46"/>
  <c r="V58" i="46" s="1"/>
  <c r="R59" i="46"/>
  <c r="V59" i="46" s="1"/>
  <c r="R60" i="46"/>
  <c r="V60" i="46" s="1"/>
  <c r="R61" i="46"/>
  <c r="V61" i="46" s="1"/>
  <c r="R62" i="46"/>
  <c r="V62" i="46" s="1"/>
  <c r="R63" i="46"/>
  <c r="R64" i="46"/>
  <c r="R65" i="46"/>
  <c r="V65" i="46" s="1"/>
  <c r="R34" i="38"/>
  <c r="R35" i="38"/>
  <c r="R36" i="38"/>
  <c r="R37" i="38"/>
  <c r="R38" i="38"/>
  <c r="R39" i="38"/>
  <c r="R40" i="38"/>
  <c r="R41" i="38"/>
  <c r="R42" i="38"/>
  <c r="R43" i="38"/>
  <c r="R44" i="38"/>
  <c r="R45" i="38"/>
  <c r="R46" i="38"/>
  <c r="R47" i="38"/>
  <c r="R48" i="38"/>
  <c r="R49" i="38"/>
  <c r="R50" i="38"/>
  <c r="R51" i="38"/>
  <c r="R52" i="38"/>
  <c r="R53" i="38"/>
  <c r="R54" i="38"/>
  <c r="R55" i="38"/>
  <c r="R56" i="38"/>
  <c r="R57" i="38"/>
  <c r="R58" i="38"/>
  <c r="R59" i="38"/>
  <c r="R60" i="38"/>
  <c r="R61" i="38"/>
  <c r="R62" i="38"/>
  <c r="R63" i="38"/>
  <c r="R64" i="38"/>
  <c r="R65" i="38"/>
  <c r="R66" i="38"/>
  <c r="R67" i="38"/>
  <c r="R68" i="38"/>
  <c r="R69" i="38"/>
  <c r="R30" i="50"/>
  <c r="V30" i="50" s="1"/>
  <c r="R31" i="50"/>
  <c r="V31" i="50" s="1"/>
  <c r="R32" i="50"/>
  <c r="R33" i="50"/>
  <c r="R34" i="50"/>
  <c r="R35" i="50"/>
  <c r="R36" i="50"/>
  <c r="R37" i="50"/>
  <c r="R38" i="50"/>
  <c r="R39" i="50"/>
  <c r="R40" i="50"/>
  <c r="R41" i="50"/>
  <c r="V41" i="50" s="1"/>
  <c r="R42" i="50"/>
  <c r="V42" i="50" s="1"/>
  <c r="R43" i="50"/>
  <c r="V43" i="50" s="1"/>
  <c r="R44" i="50"/>
  <c r="V44" i="50" s="1"/>
  <c r="R45" i="50"/>
  <c r="V45" i="50" s="1"/>
  <c r="R46" i="50"/>
  <c r="V46" i="50" s="1"/>
  <c r="R47" i="50"/>
  <c r="V47" i="50" s="1"/>
  <c r="R48" i="50"/>
  <c r="V48" i="50" s="1"/>
  <c r="R49" i="50"/>
  <c r="R50" i="50"/>
  <c r="V50" i="50" s="1"/>
  <c r="R51" i="50"/>
  <c r="V51" i="50" s="1"/>
  <c r="R52" i="50"/>
  <c r="V52" i="50" s="1"/>
  <c r="R53" i="50"/>
  <c r="V53" i="50" s="1"/>
  <c r="R54" i="50"/>
  <c r="R55" i="50"/>
  <c r="V55" i="50" s="1"/>
  <c r="R56" i="50"/>
  <c r="V56" i="50" s="1"/>
  <c r="R57" i="50"/>
  <c r="V57" i="50" s="1"/>
  <c r="R58" i="50"/>
  <c r="V58" i="50" s="1"/>
  <c r="R59" i="50"/>
  <c r="V59" i="50" s="1"/>
  <c r="R60" i="50"/>
  <c r="V60" i="50" s="1"/>
  <c r="R61" i="50"/>
  <c r="V61" i="50" s="1"/>
  <c r="R62" i="50"/>
  <c r="V62" i="50" s="1"/>
  <c r="R63" i="50"/>
  <c r="R64" i="50"/>
  <c r="V64" i="50" s="1"/>
  <c r="R65" i="50"/>
  <c r="V65" i="50" s="1"/>
  <c r="R34" i="52"/>
  <c r="R35" i="52"/>
  <c r="R36" i="52"/>
  <c r="R37" i="52"/>
  <c r="R38" i="52"/>
  <c r="R39" i="52"/>
  <c r="R40" i="52"/>
  <c r="R41" i="52"/>
  <c r="R42" i="52"/>
  <c r="R43" i="52"/>
  <c r="R44" i="52"/>
  <c r="R45" i="52"/>
  <c r="R46" i="52"/>
  <c r="R47" i="52"/>
  <c r="R48" i="52"/>
  <c r="R49" i="52"/>
  <c r="R50" i="52"/>
  <c r="R51" i="52"/>
  <c r="R52" i="52"/>
  <c r="R53" i="52"/>
  <c r="R54" i="52"/>
  <c r="R55" i="52"/>
  <c r="R56" i="52"/>
  <c r="R57" i="52"/>
  <c r="R58" i="52"/>
  <c r="R59" i="52"/>
  <c r="R60" i="52"/>
  <c r="R61" i="52"/>
  <c r="R62" i="52"/>
  <c r="R63" i="52"/>
  <c r="R64" i="52"/>
  <c r="R65" i="52"/>
  <c r="R66" i="52"/>
  <c r="R67" i="52"/>
  <c r="R68" i="52"/>
  <c r="R69" i="52"/>
  <c r="R14" i="36"/>
  <c r="V14" i="36" s="1"/>
  <c r="R15" i="36"/>
  <c r="V15" i="36" s="1"/>
  <c r="R16" i="36"/>
  <c r="R17" i="36"/>
  <c r="R18" i="36"/>
  <c r="R19" i="36"/>
  <c r="R20" i="36"/>
  <c r="R21" i="36"/>
  <c r="R22" i="36"/>
  <c r="R23" i="36"/>
  <c r="R24" i="36"/>
  <c r="R25" i="36"/>
  <c r="V25" i="36" s="1"/>
  <c r="R26" i="36"/>
  <c r="R27" i="36"/>
  <c r="R28" i="36"/>
  <c r="R29" i="36"/>
  <c r="V29" i="36" s="1"/>
  <c r="R30" i="36"/>
  <c r="R31" i="36"/>
  <c r="R32" i="36"/>
  <c r="R33" i="36"/>
  <c r="R34" i="36"/>
  <c r="R35" i="36"/>
  <c r="V35" i="36" s="1"/>
  <c r="R36" i="36"/>
  <c r="V36" i="36" s="1"/>
  <c r="R37" i="36"/>
  <c r="V37" i="36" s="1"/>
  <c r="R38" i="36"/>
  <c r="R39" i="36"/>
  <c r="V39" i="36" s="1"/>
  <c r="R40" i="36"/>
  <c r="V40" i="36" s="1"/>
  <c r="R41" i="36"/>
  <c r="V41" i="36" s="1"/>
  <c r="R42" i="36"/>
  <c r="V42" i="36" s="1"/>
  <c r="R43" i="36"/>
  <c r="V43" i="36" s="1"/>
  <c r="R44" i="36"/>
  <c r="R45" i="36"/>
  <c r="V45" i="36" s="1"/>
  <c r="R46" i="36"/>
  <c r="V46" i="36" s="1"/>
  <c r="R47" i="36"/>
  <c r="V47" i="36" s="1"/>
  <c r="R48" i="36"/>
  <c r="R49" i="36"/>
  <c r="R32" i="33"/>
  <c r="V32" i="33" s="1"/>
  <c r="R33" i="33"/>
  <c r="R34" i="33"/>
  <c r="R35" i="33"/>
  <c r="R36" i="33"/>
  <c r="R37" i="33"/>
  <c r="R38" i="33"/>
  <c r="R39" i="33"/>
  <c r="R40" i="33"/>
  <c r="R41" i="33"/>
  <c r="R42" i="33"/>
  <c r="R43" i="33"/>
  <c r="V43" i="33" s="1"/>
  <c r="R44" i="33"/>
  <c r="V44" i="33" s="1"/>
  <c r="R45" i="33"/>
  <c r="V45" i="33" s="1"/>
  <c r="R46" i="33"/>
  <c r="V46" i="33" s="1"/>
  <c r="R47" i="33"/>
  <c r="V47" i="33" s="1"/>
  <c r="R48" i="33"/>
  <c r="V48" i="33" s="1"/>
  <c r="R49" i="33"/>
  <c r="V49" i="33" s="1"/>
  <c r="R50" i="33"/>
  <c r="V50" i="33" s="1"/>
  <c r="R51" i="33"/>
  <c r="V51" i="33" s="1"/>
  <c r="R52" i="33"/>
  <c r="R53" i="33"/>
  <c r="V53" i="33" s="1"/>
  <c r="R54" i="33"/>
  <c r="R55" i="33"/>
  <c r="V55" i="33" s="1"/>
  <c r="R56" i="33"/>
  <c r="V56" i="33" s="1"/>
  <c r="R57" i="33"/>
  <c r="V57" i="33" s="1"/>
  <c r="R58" i="33"/>
  <c r="V58" i="33" s="1"/>
  <c r="R59" i="33"/>
  <c r="V59" i="33" s="1"/>
  <c r="R60" i="33"/>
  <c r="V60" i="33" s="1"/>
  <c r="R61" i="33"/>
  <c r="V61" i="33" s="1"/>
  <c r="R62" i="33"/>
  <c r="V62" i="33" s="1"/>
  <c r="R63" i="33"/>
  <c r="V63" i="33" s="1"/>
  <c r="R64" i="33"/>
  <c r="V64" i="33" s="1"/>
  <c r="R65" i="33"/>
  <c r="V65" i="33" s="1"/>
  <c r="R66" i="33"/>
  <c r="R67" i="33"/>
  <c r="V67" i="33" s="1"/>
  <c r="R15" i="57"/>
  <c r="V15" i="57" s="1"/>
  <c r="R16" i="57"/>
  <c r="V16" i="57" s="1"/>
  <c r="R17" i="57"/>
  <c r="R18" i="57"/>
  <c r="R19" i="57"/>
  <c r="R20" i="57"/>
  <c r="R21" i="57"/>
  <c r="R22" i="57"/>
  <c r="R23" i="57"/>
  <c r="R24" i="57"/>
  <c r="R25" i="57"/>
  <c r="R26" i="57"/>
  <c r="V26" i="57" s="1"/>
  <c r="R27" i="57"/>
  <c r="R28" i="57"/>
  <c r="R29" i="57"/>
  <c r="R30" i="57"/>
  <c r="R31" i="57"/>
  <c r="R32" i="57"/>
  <c r="R33" i="57"/>
  <c r="R34" i="57"/>
  <c r="R35" i="57"/>
  <c r="R36" i="57"/>
  <c r="R37" i="57"/>
  <c r="R38" i="57"/>
  <c r="R39" i="57"/>
  <c r="R40" i="57"/>
  <c r="R41" i="57"/>
  <c r="R42" i="57"/>
  <c r="V42" i="57" s="1"/>
  <c r="R43" i="57"/>
  <c r="V43" i="57" s="1"/>
  <c r="R44" i="57"/>
  <c r="V44" i="57" s="1"/>
  <c r="R45" i="57"/>
  <c r="V45" i="57" s="1"/>
  <c r="R46" i="57"/>
  <c r="V46" i="57" s="1"/>
  <c r="R47" i="57"/>
  <c r="V47" i="57" s="1"/>
  <c r="R48" i="57"/>
  <c r="V48" i="57" s="1"/>
  <c r="R49" i="57"/>
  <c r="R50" i="57"/>
  <c r="R30" i="49"/>
  <c r="R31" i="49"/>
  <c r="V31" i="49" s="1"/>
  <c r="R32" i="49"/>
  <c r="R33" i="49"/>
  <c r="R34" i="49"/>
  <c r="R35" i="49"/>
  <c r="R36" i="49"/>
  <c r="R37" i="49"/>
  <c r="R38" i="49"/>
  <c r="R39" i="49"/>
  <c r="R40" i="49"/>
  <c r="R41" i="49"/>
  <c r="V41" i="49" s="1"/>
  <c r="R42" i="49"/>
  <c r="V42" i="49" s="1"/>
  <c r="R43" i="49"/>
  <c r="V43" i="49" s="1"/>
  <c r="R44" i="49"/>
  <c r="V44" i="49" s="1"/>
  <c r="R45" i="49"/>
  <c r="V45" i="49" s="1"/>
  <c r="R46" i="49"/>
  <c r="V46" i="49" s="1"/>
  <c r="R47" i="49"/>
  <c r="V47" i="49" s="1"/>
  <c r="R48" i="49"/>
  <c r="V48" i="49" s="1"/>
  <c r="R49" i="49"/>
  <c r="V49" i="49" s="1"/>
  <c r="R50" i="49"/>
  <c r="V50" i="49" s="1"/>
  <c r="R51" i="49"/>
  <c r="V51" i="49" s="1"/>
  <c r="R52" i="49"/>
  <c r="V52" i="49" s="1"/>
  <c r="R53" i="49"/>
  <c r="R54" i="49"/>
  <c r="R55" i="49"/>
  <c r="R56" i="49"/>
  <c r="V56" i="49" s="1"/>
  <c r="R57" i="49"/>
  <c r="V57" i="49" s="1"/>
  <c r="R58" i="49"/>
  <c r="V58" i="49" s="1"/>
  <c r="R59" i="49"/>
  <c r="V59" i="49" s="1"/>
  <c r="R60" i="49"/>
  <c r="V60" i="49" s="1"/>
  <c r="R61" i="49"/>
  <c r="V61" i="49" s="1"/>
  <c r="R62" i="49"/>
  <c r="V62" i="49" s="1"/>
  <c r="R63" i="49"/>
  <c r="V63" i="49" s="1"/>
  <c r="R64" i="49"/>
  <c r="V64" i="49" s="1"/>
  <c r="R65" i="49"/>
  <c r="V65" i="49" s="1"/>
  <c r="R32" i="39"/>
  <c r="V32" i="39" s="1"/>
  <c r="R33" i="39"/>
  <c r="V33" i="39" s="1"/>
  <c r="R34" i="39"/>
  <c r="R35" i="39"/>
  <c r="R36" i="39"/>
  <c r="R37" i="39"/>
  <c r="R38" i="39"/>
  <c r="R39" i="39"/>
  <c r="R40" i="39"/>
  <c r="R41" i="39"/>
  <c r="R42" i="39"/>
  <c r="R43" i="39"/>
  <c r="V43" i="39" s="1"/>
  <c r="R44" i="39"/>
  <c r="R45" i="39"/>
  <c r="R46" i="39"/>
  <c r="R47" i="39"/>
  <c r="V47" i="39" s="1"/>
  <c r="R48" i="39"/>
  <c r="V48" i="39" s="1"/>
  <c r="R49" i="39"/>
  <c r="V49" i="39" s="1"/>
  <c r="R50" i="39"/>
  <c r="V50" i="39" s="1"/>
  <c r="R51" i="39"/>
  <c r="V51" i="39" s="1"/>
  <c r="R52" i="39"/>
  <c r="V52" i="39" s="1"/>
  <c r="R53" i="39"/>
  <c r="V53" i="39" s="1"/>
  <c r="R54" i="39"/>
  <c r="V54" i="39" s="1"/>
  <c r="R55" i="39"/>
  <c r="V55" i="39" s="1"/>
  <c r="R56" i="39"/>
  <c r="V56" i="39" s="1"/>
  <c r="R57" i="39"/>
  <c r="V57" i="39" s="1"/>
  <c r="R58" i="39"/>
  <c r="R59" i="39"/>
  <c r="R60" i="39"/>
  <c r="R61" i="39"/>
  <c r="V61" i="39" s="1"/>
  <c r="R62" i="39"/>
  <c r="V62" i="39" s="1"/>
  <c r="R63" i="39"/>
  <c r="V63" i="39" s="1"/>
  <c r="R64" i="39"/>
  <c r="V64" i="39" s="1"/>
  <c r="R65" i="39"/>
  <c r="V65" i="39" s="1"/>
  <c r="R66" i="39"/>
  <c r="V66" i="39" s="1"/>
  <c r="R67" i="39"/>
  <c r="V67" i="39" s="1"/>
  <c r="R15" i="48"/>
  <c r="V15" i="48" s="1"/>
  <c r="R16" i="48"/>
  <c r="V16" i="48" s="1"/>
  <c r="R17" i="48"/>
  <c r="R18" i="48"/>
  <c r="R19" i="48"/>
  <c r="R20" i="48"/>
  <c r="R21" i="48"/>
  <c r="R22" i="48"/>
  <c r="R23" i="48"/>
  <c r="R24" i="48"/>
  <c r="R25" i="48"/>
  <c r="R26" i="48"/>
  <c r="R27" i="48"/>
  <c r="V27" i="48" s="1"/>
  <c r="R28" i="48"/>
  <c r="V28" i="48" s="1"/>
  <c r="R29" i="48"/>
  <c r="V29" i="48" s="1"/>
  <c r="R30" i="48"/>
  <c r="V30" i="48" s="1"/>
  <c r="R31" i="48"/>
  <c r="V31" i="48" s="1"/>
  <c r="R32" i="48"/>
  <c r="V32" i="48" s="1"/>
  <c r="R33" i="48"/>
  <c r="R34" i="48"/>
  <c r="R35" i="48"/>
  <c r="V35" i="48" s="1"/>
  <c r="R36" i="48"/>
  <c r="V36" i="48" s="1"/>
  <c r="R37" i="48"/>
  <c r="V37" i="48" s="1"/>
  <c r="R38" i="48"/>
  <c r="V38" i="48" s="1"/>
  <c r="R39" i="48"/>
  <c r="V39" i="48" s="1"/>
  <c r="R40" i="48"/>
  <c r="V40" i="48" s="1"/>
  <c r="R41" i="48"/>
  <c r="V41" i="48" s="1"/>
  <c r="R42" i="48"/>
  <c r="V42" i="48" s="1"/>
  <c r="R43" i="48"/>
  <c r="V43" i="48" s="1"/>
  <c r="R44" i="48"/>
  <c r="V44" i="48" s="1"/>
  <c r="R45" i="48"/>
  <c r="V45" i="48" s="1"/>
  <c r="R46" i="48"/>
  <c r="V46" i="48" s="1"/>
  <c r="R47" i="48"/>
  <c r="R48" i="48"/>
  <c r="R49" i="48"/>
  <c r="V49" i="48" s="1"/>
  <c r="R50" i="48"/>
  <c r="V50" i="48" s="1"/>
  <c r="R32" i="53"/>
  <c r="R33" i="53"/>
  <c r="R34" i="53"/>
  <c r="R35" i="53"/>
  <c r="R36" i="53"/>
  <c r="R37" i="53"/>
  <c r="R38" i="53"/>
  <c r="R39" i="53"/>
  <c r="R40" i="53"/>
  <c r="R41" i="53"/>
  <c r="R42" i="53"/>
  <c r="R43" i="53"/>
  <c r="V43" i="53" s="1"/>
  <c r="R44" i="53"/>
  <c r="V44" i="53" s="1"/>
  <c r="R45" i="53"/>
  <c r="V45" i="53" s="1"/>
  <c r="R46" i="53"/>
  <c r="V46" i="53" s="1"/>
  <c r="R47" i="53"/>
  <c r="V47" i="53" s="1"/>
  <c r="R48" i="53"/>
  <c r="R49" i="53"/>
  <c r="R50" i="53"/>
  <c r="R51" i="53"/>
  <c r="R52" i="53"/>
  <c r="R53" i="53"/>
  <c r="V53" i="53" s="1"/>
  <c r="R54" i="53"/>
  <c r="R55" i="53"/>
  <c r="V55" i="53" s="1"/>
  <c r="R56" i="53"/>
  <c r="R57" i="53"/>
  <c r="R58" i="53"/>
  <c r="R59" i="53"/>
  <c r="V59" i="53" s="1"/>
  <c r="R60" i="53"/>
  <c r="V60" i="53" s="1"/>
  <c r="R61" i="53"/>
  <c r="V61" i="53" s="1"/>
  <c r="R62" i="53"/>
  <c r="V62" i="53" s="1"/>
  <c r="R63" i="53"/>
  <c r="V63" i="53" s="1"/>
  <c r="R64" i="53"/>
  <c r="V64" i="53" s="1"/>
  <c r="R65" i="53"/>
  <c r="V65" i="53" s="1"/>
  <c r="R66" i="53"/>
  <c r="V66" i="53" s="1"/>
  <c r="R67" i="53"/>
  <c r="V67" i="53" s="1"/>
  <c r="R30" i="37"/>
  <c r="R31" i="37"/>
  <c r="R32" i="37"/>
  <c r="R33" i="37"/>
  <c r="R34" i="37"/>
  <c r="R35" i="37"/>
  <c r="R36" i="37"/>
  <c r="R37" i="37"/>
  <c r="R38" i="37"/>
  <c r="R39" i="37"/>
  <c r="R40" i="37"/>
  <c r="R41" i="37"/>
  <c r="R42" i="37"/>
  <c r="R43" i="37"/>
  <c r="R44" i="37"/>
  <c r="R45" i="37"/>
  <c r="V45" i="37" s="1"/>
  <c r="R46" i="37"/>
  <c r="V46" i="37" s="1"/>
  <c r="R47" i="37"/>
  <c r="V47" i="37" s="1"/>
  <c r="R48" i="37"/>
  <c r="V48" i="37" s="1"/>
  <c r="R49" i="37"/>
  <c r="V49" i="37" s="1"/>
  <c r="R50" i="37"/>
  <c r="V50" i="37" s="1"/>
  <c r="R51" i="37"/>
  <c r="V51" i="37" s="1"/>
  <c r="R52" i="37"/>
  <c r="R53" i="37"/>
  <c r="V53" i="37" s="1"/>
  <c r="R54" i="37"/>
  <c r="V54" i="37" s="1"/>
  <c r="R55" i="37"/>
  <c r="V55" i="37" s="1"/>
  <c r="R56" i="37"/>
  <c r="R57" i="37"/>
  <c r="R58" i="37"/>
  <c r="R59" i="37"/>
  <c r="R60" i="37"/>
  <c r="R61" i="37"/>
  <c r="R62" i="37"/>
  <c r="V62" i="37" s="1"/>
  <c r="R63" i="37"/>
  <c r="V63" i="37" s="1"/>
  <c r="R64" i="37"/>
  <c r="V64" i="37" s="1"/>
  <c r="R65" i="37"/>
  <c r="V65" i="37" s="1"/>
  <c r="R22" i="56"/>
  <c r="V22" i="56" s="1"/>
  <c r="R23" i="56"/>
  <c r="V23" i="56" s="1"/>
  <c r="R24" i="56"/>
  <c r="R25" i="56"/>
  <c r="R26" i="56"/>
  <c r="R27" i="56"/>
  <c r="R28" i="56"/>
  <c r="R29" i="56"/>
  <c r="R30" i="56"/>
  <c r="R31" i="56"/>
  <c r="R32" i="56"/>
  <c r="R33" i="56"/>
  <c r="V33" i="56" s="1"/>
  <c r="R34" i="56"/>
  <c r="V34" i="56" s="1"/>
  <c r="R35" i="56"/>
  <c r="V35" i="56" s="1"/>
  <c r="R36" i="56"/>
  <c r="V36" i="56" s="1"/>
  <c r="R37" i="56"/>
  <c r="V37" i="56" s="1"/>
  <c r="R38" i="56"/>
  <c r="V38" i="56" s="1"/>
  <c r="R39" i="56"/>
  <c r="V39" i="56" s="1"/>
  <c r="R40" i="56"/>
  <c r="V40" i="56" s="1"/>
  <c r="R41" i="56"/>
  <c r="V41" i="56" s="1"/>
  <c r="R42" i="56"/>
  <c r="V42" i="56" s="1"/>
  <c r="R43" i="56"/>
  <c r="V43" i="56" s="1"/>
  <c r="R44" i="56"/>
  <c r="V44" i="56" s="1"/>
  <c r="R45" i="56"/>
  <c r="V45" i="56" s="1"/>
  <c r="R46" i="56"/>
  <c r="V46" i="56" s="1"/>
  <c r="R47" i="56"/>
  <c r="V47" i="56" s="1"/>
  <c r="R48" i="56"/>
  <c r="V48" i="56" s="1"/>
  <c r="R49" i="56"/>
  <c r="V49" i="56" s="1"/>
  <c r="R50" i="56"/>
  <c r="V50" i="56" s="1"/>
  <c r="R51" i="56"/>
  <c r="V51" i="56" s="1"/>
  <c r="R52" i="56"/>
  <c r="V52" i="56" s="1"/>
  <c r="R53" i="56"/>
  <c r="V53" i="56" s="1"/>
  <c r="R54" i="56"/>
  <c r="V54" i="56" s="1"/>
  <c r="R55" i="56"/>
  <c r="V55" i="56" s="1"/>
  <c r="R56" i="56"/>
  <c r="V56" i="56" s="1"/>
  <c r="R57" i="56"/>
  <c r="V57" i="56" s="1"/>
  <c r="R31" i="47"/>
  <c r="V31" i="47" s="1"/>
  <c r="R33" i="35"/>
  <c r="R31" i="43"/>
  <c r="R31" i="34"/>
  <c r="V31" i="34" s="1"/>
  <c r="R14" i="42"/>
  <c r="V14" i="42" s="1"/>
  <c r="R31" i="41"/>
  <c r="V31" i="41" s="1"/>
  <c r="R29" i="46"/>
  <c r="R33" i="38"/>
  <c r="R29" i="50"/>
  <c r="V29" i="50" s="1"/>
  <c r="R33" i="52"/>
  <c r="R13" i="36"/>
  <c r="V13" i="36" s="1"/>
  <c r="R31" i="33"/>
  <c r="V31" i="33" s="1"/>
  <c r="R14" i="57"/>
  <c r="V14" i="57" s="1"/>
  <c r="R29" i="49"/>
  <c r="V29" i="49" s="1"/>
  <c r="R31" i="39"/>
  <c r="V31" i="39" s="1"/>
  <c r="R14" i="48"/>
  <c r="V14" i="48" s="1"/>
  <c r="R31" i="53"/>
  <c r="R29" i="37"/>
  <c r="R21" i="56"/>
  <c r="V21" i="56" s="1"/>
  <c r="H52" i="47" l="1"/>
  <c r="H54" i="35"/>
  <c r="H52" i="43"/>
  <c r="H52" i="34"/>
  <c r="H35" i="42"/>
  <c r="H52" i="41"/>
  <c r="H50" i="46"/>
  <c r="H54" i="38"/>
  <c r="H50" i="50"/>
  <c r="H54" i="52"/>
  <c r="H34" i="36"/>
  <c r="H52" i="33"/>
  <c r="H35" i="57"/>
  <c r="H50" i="49"/>
  <c r="H52" i="39"/>
  <c r="H35" i="48"/>
  <c r="H52" i="53"/>
  <c r="H50" i="37"/>
  <c r="H42" i="56"/>
  <c r="H47" i="47"/>
  <c r="H49" i="35"/>
  <c r="H47" i="43"/>
  <c r="H47" i="34"/>
  <c r="H30" i="42"/>
  <c r="H47" i="41"/>
  <c r="H45" i="46"/>
  <c r="H49" i="38"/>
  <c r="H45" i="50"/>
  <c r="H49" i="52"/>
  <c r="H29" i="36"/>
  <c r="H47" i="33"/>
  <c r="H30" i="57"/>
  <c r="H45" i="49"/>
  <c r="H47" i="39"/>
  <c r="H30" i="48"/>
  <c r="H47" i="53"/>
  <c r="H45" i="37"/>
  <c r="H37" i="56"/>
  <c r="H45" i="47"/>
  <c r="H46" i="47"/>
  <c r="H47" i="35"/>
  <c r="H48" i="35"/>
  <c r="H45" i="43"/>
  <c r="H46" i="43"/>
  <c r="H45" i="34"/>
  <c r="H46" i="34"/>
  <c r="H28" i="42"/>
  <c r="H29" i="42"/>
  <c r="H45" i="41"/>
  <c r="H46" i="41"/>
  <c r="H43" i="46"/>
  <c r="H44" i="46"/>
  <c r="H47" i="38"/>
  <c r="H48" i="38"/>
  <c r="H43" i="50"/>
  <c r="H44" i="50"/>
  <c r="H47" i="52"/>
  <c r="H48" i="52"/>
  <c r="H27" i="36"/>
  <c r="H28" i="36"/>
  <c r="H45" i="33"/>
  <c r="H46" i="33"/>
  <c r="H28" i="57"/>
  <c r="H29" i="57"/>
  <c r="H43" i="49"/>
  <c r="H44" i="49"/>
  <c r="H45" i="39"/>
  <c r="H46" i="39"/>
  <c r="H28" i="48"/>
  <c r="H29" i="48"/>
  <c r="H45" i="53"/>
  <c r="H46" i="53"/>
  <c r="H43" i="37"/>
  <c r="H44" i="37"/>
  <c r="H35" i="56"/>
  <c r="H36" i="56"/>
  <c r="J61" i="37"/>
  <c r="J23" i="56"/>
  <c r="J22" i="56"/>
  <c r="J21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48" i="57"/>
  <c r="J47" i="57"/>
  <c r="J46" i="57"/>
  <c r="J45" i="57"/>
  <c r="J44" i="57"/>
  <c r="J43" i="57"/>
  <c r="J42" i="57"/>
  <c r="J26" i="57"/>
  <c r="J16" i="57"/>
  <c r="J15" i="57"/>
  <c r="J14" i="57"/>
  <c r="J35" i="36" l="1"/>
  <c r="J36" i="36"/>
  <c r="J37" i="36"/>
  <c r="J39" i="36"/>
  <c r="J40" i="36"/>
  <c r="J29" i="36"/>
  <c r="J65" i="37"/>
  <c r="J64" i="37"/>
  <c r="J63" i="37"/>
  <c r="J62" i="37"/>
  <c r="J60" i="37"/>
  <c r="J59" i="37"/>
  <c r="J58" i="37"/>
  <c r="J57" i="37"/>
  <c r="J56" i="37"/>
  <c r="J55" i="37"/>
  <c r="J54" i="37"/>
  <c r="J53" i="37"/>
  <c r="J52" i="37"/>
  <c r="J51" i="37"/>
  <c r="J50" i="37"/>
  <c r="J49" i="37"/>
  <c r="J48" i="37"/>
  <c r="J47" i="37"/>
  <c r="J46" i="37"/>
  <c r="J45" i="37"/>
  <c r="J44" i="37"/>
  <c r="J43" i="37"/>
  <c r="J42" i="37"/>
  <c r="H18" i="38"/>
  <c r="K18" i="38" s="1"/>
  <c r="J18" i="38"/>
  <c r="H19" i="38"/>
  <c r="J19" i="38"/>
  <c r="K19" i="38"/>
  <c r="H20" i="38"/>
  <c r="K20" i="38" s="1"/>
  <c r="J20" i="38"/>
  <c r="H21" i="38"/>
  <c r="J21" i="38"/>
  <c r="K21" i="38"/>
  <c r="H14" i="49"/>
  <c r="H15" i="49"/>
  <c r="H16" i="49"/>
  <c r="H17" i="49"/>
  <c r="H18" i="49"/>
  <c r="H19" i="49"/>
  <c r="H20" i="49"/>
  <c r="H21" i="49"/>
  <c r="H24" i="49"/>
  <c r="H25" i="49"/>
  <c r="H26" i="49"/>
  <c r="H50" i="57" l="1"/>
  <c r="H49" i="57"/>
  <c r="H41" i="57"/>
  <c r="H40" i="57"/>
  <c r="H39" i="57"/>
  <c r="H38" i="57"/>
  <c r="H37" i="57"/>
  <c r="H36" i="57"/>
  <c r="H34" i="57"/>
  <c r="H33" i="57"/>
  <c r="H32" i="57"/>
  <c r="H31" i="57"/>
  <c r="H27" i="57"/>
  <c r="H26" i="57"/>
  <c r="H16" i="57"/>
  <c r="H15" i="57"/>
  <c r="H14" i="57"/>
  <c r="H57" i="56"/>
  <c r="H56" i="56"/>
  <c r="H48" i="56"/>
  <c r="H47" i="56"/>
  <c r="H46" i="56"/>
  <c r="H45" i="56"/>
  <c r="H44" i="56"/>
  <c r="H43" i="56"/>
  <c r="H41" i="56"/>
  <c r="H40" i="56"/>
  <c r="H39" i="56"/>
  <c r="H38" i="56"/>
  <c r="H34" i="56"/>
  <c r="H33" i="56"/>
  <c r="H23" i="56"/>
  <c r="H22" i="56"/>
  <c r="H21" i="56"/>
  <c r="J20" i="56"/>
  <c r="H20" i="56"/>
  <c r="K20" i="56" s="1"/>
  <c r="J19" i="56"/>
  <c r="H19" i="56"/>
  <c r="K19" i="56" s="1"/>
  <c r="J18" i="56"/>
  <c r="H18" i="56"/>
  <c r="K18" i="56" s="1"/>
  <c r="J17" i="56"/>
  <c r="H17" i="56"/>
  <c r="K17" i="56" s="1"/>
  <c r="J16" i="56"/>
  <c r="H16" i="56"/>
  <c r="K16" i="56" s="1"/>
  <c r="J15" i="56"/>
  <c r="H15" i="56"/>
  <c r="K15" i="56" s="1"/>
  <c r="J14" i="56"/>
  <c r="H14" i="56"/>
  <c r="K14" i="56" s="1"/>
  <c r="J20" i="55"/>
  <c r="H20" i="55"/>
  <c r="K20" i="55" s="1"/>
  <c r="J19" i="55"/>
  <c r="H19" i="55"/>
  <c r="K19" i="55" s="1"/>
  <c r="J18" i="55"/>
  <c r="H18" i="55"/>
  <c r="K18" i="55" s="1"/>
  <c r="J17" i="55"/>
  <c r="H17" i="55"/>
  <c r="K17" i="55" s="1"/>
  <c r="J16" i="55"/>
  <c r="H16" i="55"/>
  <c r="K16" i="55" s="1"/>
  <c r="J15" i="55"/>
  <c r="H15" i="55"/>
  <c r="K15" i="55" s="1"/>
  <c r="J14" i="55"/>
  <c r="H14" i="55"/>
  <c r="K14" i="55" s="1"/>
  <c r="J41" i="42" l="1"/>
  <c r="H41" i="42"/>
  <c r="J58" i="53"/>
  <c r="H58" i="53"/>
  <c r="J58" i="47"/>
  <c r="H58" i="47"/>
  <c r="J60" i="35"/>
  <c r="H60" i="35"/>
  <c r="J58" i="43"/>
  <c r="H58" i="43"/>
  <c r="J58" i="34"/>
  <c r="H58" i="34"/>
  <c r="J31" i="42"/>
  <c r="H31" i="42"/>
  <c r="J58" i="41"/>
  <c r="H58" i="41"/>
  <c r="J56" i="46"/>
  <c r="H56" i="46"/>
  <c r="J60" i="38"/>
  <c r="H60" i="38"/>
  <c r="J56" i="50"/>
  <c r="H56" i="50"/>
  <c r="J60" i="52"/>
  <c r="H60" i="52"/>
  <c r="H40" i="36"/>
  <c r="J58" i="33"/>
  <c r="H58" i="33"/>
  <c r="J56" i="49"/>
  <c r="H56" i="49"/>
  <c r="J41" i="48"/>
  <c r="H41" i="48"/>
  <c r="J58" i="39"/>
  <c r="H58" i="39"/>
  <c r="H56" i="37"/>
  <c r="J17" i="53"/>
  <c r="J17" i="47"/>
  <c r="J17" i="35"/>
  <c r="J17" i="43"/>
  <c r="J17" i="34"/>
  <c r="J17" i="41"/>
  <c r="J17" i="38"/>
  <c r="J17" i="52"/>
  <c r="J17" i="33"/>
  <c r="J17" i="39"/>
  <c r="J16" i="53"/>
  <c r="J16" i="54"/>
  <c r="J16" i="47"/>
  <c r="J16" i="35"/>
  <c r="J16" i="43"/>
  <c r="J16" i="34"/>
  <c r="J16" i="41"/>
  <c r="J16" i="46"/>
  <c r="J16" i="38"/>
  <c r="J16" i="50"/>
  <c r="J16" i="52"/>
  <c r="J16" i="33"/>
  <c r="J16" i="49"/>
  <c r="J16" i="39"/>
  <c r="J16" i="37"/>
  <c r="J16" i="45"/>
  <c r="H17" i="38" l="1"/>
  <c r="K17" i="38" s="1"/>
  <c r="J25" i="36"/>
  <c r="J15" i="36"/>
  <c r="J14" i="36"/>
  <c r="J13" i="36"/>
  <c r="J26" i="54" l="1"/>
  <c r="H26" i="54"/>
  <c r="K26" i="54" s="1"/>
  <c r="J25" i="54"/>
  <c r="H25" i="54"/>
  <c r="K25" i="54" s="1"/>
  <c r="J24" i="54"/>
  <c r="H24" i="54"/>
  <c r="K24" i="54" s="1"/>
  <c r="J21" i="54"/>
  <c r="H21" i="54"/>
  <c r="K21" i="54" s="1"/>
  <c r="J20" i="54"/>
  <c r="H20" i="54"/>
  <c r="K20" i="54" s="1"/>
  <c r="J19" i="54"/>
  <c r="H19" i="54"/>
  <c r="K19" i="54" s="1"/>
  <c r="J18" i="54"/>
  <c r="H18" i="54"/>
  <c r="K18" i="54" s="1"/>
  <c r="J17" i="54"/>
  <c r="H17" i="54"/>
  <c r="K17" i="54" s="1"/>
  <c r="H16" i="54"/>
  <c r="K16" i="54" s="1"/>
  <c r="J15" i="54"/>
  <c r="H15" i="54"/>
  <c r="K15" i="54" s="1"/>
  <c r="J14" i="54"/>
  <c r="H14" i="54"/>
  <c r="K14" i="54" s="1"/>
  <c r="J67" i="53" l="1"/>
  <c r="H67" i="53"/>
  <c r="J66" i="53"/>
  <c r="H66" i="53"/>
  <c r="J65" i="53"/>
  <c r="J64" i="53"/>
  <c r="J63" i="53"/>
  <c r="J62" i="53"/>
  <c r="J61" i="53"/>
  <c r="J60" i="53"/>
  <c r="J59" i="53"/>
  <c r="J57" i="53"/>
  <c r="H57" i="53"/>
  <c r="J56" i="53"/>
  <c r="H56" i="53"/>
  <c r="J55" i="53"/>
  <c r="H55" i="53"/>
  <c r="J54" i="53"/>
  <c r="H54" i="53"/>
  <c r="J53" i="53"/>
  <c r="H53" i="53"/>
  <c r="H51" i="53"/>
  <c r="H50" i="53"/>
  <c r="H49" i="53"/>
  <c r="H48" i="53"/>
  <c r="J47" i="53"/>
  <c r="J46" i="53"/>
  <c r="J45" i="53"/>
  <c r="J44" i="53"/>
  <c r="H44" i="53"/>
  <c r="J43" i="53"/>
  <c r="H43" i="53"/>
  <c r="J33" i="53"/>
  <c r="H33" i="53"/>
  <c r="J32" i="53"/>
  <c r="H32" i="53"/>
  <c r="J31" i="53"/>
  <c r="H31" i="53"/>
  <c r="J28" i="53"/>
  <c r="H28" i="53"/>
  <c r="K28" i="53" s="1"/>
  <c r="J27" i="53"/>
  <c r="H27" i="53"/>
  <c r="K27" i="53" s="1"/>
  <c r="J26" i="53"/>
  <c r="H26" i="53"/>
  <c r="K26" i="53" s="1"/>
  <c r="J23" i="53"/>
  <c r="H23" i="53"/>
  <c r="K23" i="53" s="1"/>
  <c r="J22" i="53"/>
  <c r="H22" i="53"/>
  <c r="K22" i="53" s="1"/>
  <c r="J21" i="53"/>
  <c r="H21" i="53"/>
  <c r="K21" i="53" s="1"/>
  <c r="J20" i="53"/>
  <c r="H20" i="53"/>
  <c r="K20" i="53" s="1"/>
  <c r="J19" i="53"/>
  <c r="H19" i="53"/>
  <c r="K19" i="53" s="1"/>
  <c r="J18" i="53"/>
  <c r="H18" i="53"/>
  <c r="K18" i="53" s="1"/>
  <c r="H17" i="53"/>
  <c r="K17" i="53" s="1"/>
  <c r="H16" i="53"/>
  <c r="K16" i="53" s="1"/>
  <c r="J15" i="53"/>
  <c r="H15" i="53"/>
  <c r="K15" i="53" s="1"/>
  <c r="J14" i="53"/>
  <c r="H14" i="53"/>
  <c r="K14" i="53" s="1"/>
  <c r="H14" i="47" l="1"/>
  <c r="K14" i="47" s="1"/>
  <c r="H14" i="35"/>
  <c r="K14" i="35" s="1"/>
  <c r="H14" i="43"/>
  <c r="H14" i="34"/>
  <c r="K14" i="34" s="1"/>
  <c r="H14" i="41"/>
  <c r="K14" i="41" s="1"/>
  <c r="H14" i="46"/>
  <c r="K14" i="46" s="1"/>
  <c r="H14" i="38"/>
  <c r="K14" i="38" s="1"/>
  <c r="H14" i="50"/>
  <c r="K14" i="50" s="1"/>
  <c r="H14" i="52"/>
  <c r="H14" i="33"/>
  <c r="K14" i="33" s="1"/>
  <c r="K14" i="49"/>
  <c r="H14" i="45"/>
  <c r="K14" i="45" s="1"/>
  <c r="H14" i="39"/>
  <c r="K14" i="39" s="1"/>
  <c r="H14" i="37"/>
  <c r="K14" i="37" s="1"/>
  <c r="J43" i="47"/>
  <c r="J45" i="35"/>
  <c r="J43" i="43"/>
  <c r="J43" i="34"/>
  <c r="J26" i="42"/>
  <c r="J43" i="41"/>
  <c r="J41" i="46"/>
  <c r="J45" i="38"/>
  <c r="J41" i="50"/>
  <c r="J26" i="48"/>
  <c r="J45" i="52"/>
  <c r="J43" i="33"/>
  <c r="J41" i="49"/>
  <c r="J43" i="39"/>
  <c r="J41" i="37"/>
  <c r="J33" i="47"/>
  <c r="J32" i="47"/>
  <c r="J31" i="47"/>
  <c r="J35" i="35"/>
  <c r="J34" i="35"/>
  <c r="J33" i="35"/>
  <c r="J33" i="43"/>
  <c r="J32" i="43"/>
  <c r="J31" i="43"/>
  <c r="J33" i="34"/>
  <c r="J32" i="34"/>
  <c r="J31" i="34"/>
  <c r="J16" i="42"/>
  <c r="J15" i="42"/>
  <c r="J14" i="42"/>
  <c r="J33" i="41"/>
  <c r="J32" i="41"/>
  <c r="J31" i="41"/>
  <c r="J31" i="46"/>
  <c r="J30" i="46"/>
  <c r="J29" i="46"/>
  <c r="J35" i="38"/>
  <c r="J34" i="38"/>
  <c r="J33" i="38"/>
  <c r="J31" i="50"/>
  <c r="J30" i="50"/>
  <c r="J29" i="50"/>
  <c r="J16" i="48"/>
  <c r="J15" i="48"/>
  <c r="J14" i="48"/>
  <c r="J35" i="52"/>
  <c r="J34" i="52"/>
  <c r="J33" i="52"/>
  <c r="J33" i="33"/>
  <c r="J32" i="33"/>
  <c r="J31" i="33"/>
  <c r="J31" i="49"/>
  <c r="J30" i="49"/>
  <c r="J29" i="49"/>
  <c r="J33" i="39"/>
  <c r="J32" i="39"/>
  <c r="J31" i="39"/>
  <c r="J31" i="37"/>
  <c r="J30" i="37"/>
  <c r="J29" i="37"/>
  <c r="J65" i="49"/>
  <c r="H65" i="49"/>
  <c r="J64" i="49"/>
  <c r="H64" i="49"/>
  <c r="J63" i="49"/>
  <c r="J62" i="49"/>
  <c r="J61" i="49"/>
  <c r="J60" i="49"/>
  <c r="J59" i="49"/>
  <c r="J58" i="49"/>
  <c r="J57" i="49"/>
  <c r="J55" i="49"/>
  <c r="H55" i="49"/>
  <c r="J54" i="49"/>
  <c r="H54" i="49"/>
  <c r="J53" i="49"/>
  <c r="H53" i="49"/>
  <c r="J52" i="49"/>
  <c r="H52" i="49"/>
  <c r="J51" i="49"/>
  <c r="H51" i="49"/>
  <c r="J50" i="49"/>
  <c r="J49" i="49"/>
  <c r="H49" i="49"/>
  <c r="J48" i="49"/>
  <c r="H48" i="49"/>
  <c r="J47" i="49"/>
  <c r="H47" i="49"/>
  <c r="J46" i="49"/>
  <c r="H46" i="49"/>
  <c r="J45" i="49"/>
  <c r="J44" i="49"/>
  <c r="J43" i="49"/>
  <c r="J42" i="49"/>
  <c r="H42" i="49"/>
  <c r="H41" i="49"/>
  <c r="H31" i="49"/>
  <c r="H30" i="49"/>
  <c r="H29" i="49"/>
  <c r="J26" i="49"/>
  <c r="K26" i="49"/>
  <c r="J25" i="49"/>
  <c r="K25" i="49"/>
  <c r="J24" i="49"/>
  <c r="K24" i="49"/>
  <c r="J21" i="49"/>
  <c r="K21" i="49"/>
  <c r="J20" i="49"/>
  <c r="K20" i="49"/>
  <c r="J19" i="49"/>
  <c r="K19" i="49"/>
  <c r="J18" i="49"/>
  <c r="K18" i="49"/>
  <c r="J17" i="49"/>
  <c r="K17" i="49"/>
  <c r="K16" i="49"/>
  <c r="J15" i="49"/>
  <c r="K15" i="49"/>
  <c r="J14" i="49"/>
  <c r="J26" i="45"/>
  <c r="H26" i="45"/>
  <c r="K26" i="45" s="1"/>
  <c r="J25" i="45"/>
  <c r="H25" i="45"/>
  <c r="K25" i="45" s="1"/>
  <c r="J24" i="45"/>
  <c r="H24" i="45"/>
  <c r="K24" i="45" s="1"/>
  <c r="J21" i="45"/>
  <c r="H21" i="45"/>
  <c r="K21" i="45" s="1"/>
  <c r="J20" i="45"/>
  <c r="H20" i="45"/>
  <c r="K20" i="45" s="1"/>
  <c r="J19" i="45"/>
  <c r="H19" i="45"/>
  <c r="K19" i="45" s="1"/>
  <c r="J18" i="45"/>
  <c r="H18" i="45"/>
  <c r="K18" i="45" s="1"/>
  <c r="J17" i="45"/>
  <c r="H17" i="45"/>
  <c r="K17" i="45" s="1"/>
  <c r="H16" i="45"/>
  <c r="K16" i="45" s="1"/>
  <c r="J15" i="45"/>
  <c r="H15" i="45"/>
  <c r="K15" i="45" s="1"/>
  <c r="J14" i="45"/>
  <c r="J67" i="39"/>
  <c r="H67" i="39"/>
  <c r="J66" i="39"/>
  <c r="H66" i="39"/>
  <c r="J65" i="39"/>
  <c r="J64" i="39"/>
  <c r="J63" i="39"/>
  <c r="J62" i="39"/>
  <c r="J61" i="39"/>
  <c r="J60" i="39"/>
  <c r="J59" i="39"/>
  <c r="J57" i="39"/>
  <c r="H57" i="39"/>
  <c r="J56" i="39"/>
  <c r="H56" i="39"/>
  <c r="J55" i="39"/>
  <c r="H55" i="39"/>
  <c r="J54" i="39"/>
  <c r="H54" i="39"/>
  <c r="J53" i="39"/>
  <c r="H53" i="39"/>
  <c r="J52" i="39"/>
  <c r="J51" i="39"/>
  <c r="H51" i="39"/>
  <c r="J50" i="39"/>
  <c r="H50" i="39"/>
  <c r="J49" i="39"/>
  <c r="H49" i="39"/>
  <c r="J48" i="39"/>
  <c r="H48" i="39"/>
  <c r="J47" i="39"/>
  <c r="J46" i="39"/>
  <c r="J45" i="39"/>
  <c r="J44" i="39"/>
  <c r="H44" i="39"/>
  <c r="H43" i="39"/>
  <c r="H33" i="39"/>
  <c r="H32" i="39"/>
  <c r="H31" i="39"/>
  <c r="J28" i="39"/>
  <c r="H28" i="39"/>
  <c r="K28" i="39" s="1"/>
  <c r="J27" i="39"/>
  <c r="H27" i="39"/>
  <c r="K27" i="39" s="1"/>
  <c r="J26" i="39"/>
  <c r="H26" i="39"/>
  <c r="K26" i="39" s="1"/>
  <c r="J23" i="39"/>
  <c r="H23" i="39"/>
  <c r="K23" i="39" s="1"/>
  <c r="J22" i="39"/>
  <c r="H22" i="39"/>
  <c r="K22" i="39" s="1"/>
  <c r="J21" i="39"/>
  <c r="H21" i="39"/>
  <c r="K21" i="39" s="1"/>
  <c r="J20" i="39"/>
  <c r="H20" i="39"/>
  <c r="K20" i="39" s="1"/>
  <c r="J19" i="39"/>
  <c r="H19" i="39"/>
  <c r="K19" i="39" s="1"/>
  <c r="J18" i="39"/>
  <c r="H18" i="39"/>
  <c r="K18" i="39" s="1"/>
  <c r="H17" i="39"/>
  <c r="K17" i="39" s="1"/>
  <c r="H16" i="39"/>
  <c r="K16" i="39" s="1"/>
  <c r="J15" i="39"/>
  <c r="H15" i="39"/>
  <c r="K15" i="39" s="1"/>
  <c r="J14" i="39"/>
  <c r="H65" i="37"/>
  <c r="H64" i="37"/>
  <c r="H55" i="37"/>
  <c r="H54" i="37"/>
  <c r="H53" i="37"/>
  <c r="H52" i="37"/>
  <c r="H51" i="37"/>
  <c r="H49" i="37"/>
  <c r="H48" i="37"/>
  <c r="H47" i="37"/>
  <c r="H46" i="37"/>
  <c r="H42" i="37"/>
  <c r="H41" i="37"/>
  <c r="H31" i="37"/>
  <c r="H30" i="37"/>
  <c r="H29" i="37"/>
  <c r="J26" i="37"/>
  <c r="H26" i="37"/>
  <c r="K26" i="37" s="1"/>
  <c r="J25" i="37"/>
  <c r="H25" i="37"/>
  <c r="K25" i="37" s="1"/>
  <c r="J24" i="37"/>
  <c r="H24" i="37"/>
  <c r="K24" i="37" s="1"/>
  <c r="J21" i="37"/>
  <c r="H21" i="37"/>
  <c r="K21" i="37" s="1"/>
  <c r="J20" i="37"/>
  <c r="H20" i="37"/>
  <c r="K20" i="37" s="1"/>
  <c r="J19" i="37"/>
  <c r="H19" i="37"/>
  <c r="K19" i="37" s="1"/>
  <c r="J18" i="37"/>
  <c r="H18" i="37"/>
  <c r="K18" i="37" s="1"/>
  <c r="J17" i="37"/>
  <c r="H17" i="37"/>
  <c r="K17" i="37" s="1"/>
  <c r="H16" i="37"/>
  <c r="K16" i="37" s="1"/>
  <c r="J15" i="37"/>
  <c r="H15" i="37"/>
  <c r="K15" i="37" s="1"/>
  <c r="J14" i="37"/>
  <c r="J67" i="33"/>
  <c r="H67" i="33"/>
  <c r="J66" i="33"/>
  <c r="H66" i="33"/>
  <c r="J65" i="33"/>
  <c r="J64" i="33"/>
  <c r="J63" i="33"/>
  <c r="J62" i="33"/>
  <c r="J61" i="33"/>
  <c r="J60" i="33"/>
  <c r="J59" i="33"/>
  <c r="J57" i="33"/>
  <c r="H57" i="33"/>
  <c r="J56" i="33"/>
  <c r="H56" i="33"/>
  <c r="J55" i="33"/>
  <c r="H55" i="33"/>
  <c r="J54" i="33"/>
  <c r="H54" i="33"/>
  <c r="J53" i="33"/>
  <c r="H53" i="33"/>
  <c r="J52" i="33"/>
  <c r="J51" i="33"/>
  <c r="H51" i="33"/>
  <c r="J50" i="33"/>
  <c r="H50" i="33"/>
  <c r="J49" i="33"/>
  <c r="H49" i="33"/>
  <c r="J48" i="33"/>
  <c r="H48" i="33"/>
  <c r="J47" i="33"/>
  <c r="J46" i="33"/>
  <c r="J45" i="33"/>
  <c r="J44" i="33"/>
  <c r="H44" i="33"/>
  <c r="H43" i="33"/>
  <c r="H33" i="33"/>
  <c r="H32" i="33"/>
  <c r="H31" i="33"/>
  <c r="J28" i="33"/>
  <c r="H28" i="33"/>
  <c r="K28" i="33" s="1"/>
  <c r="J27" i="33"/>
  <c r="H27" i="33"/>
  <c r="K27" i="33" s="1"/>
  <c r="J26" i="33"/>
  <c r="H26" i="33"/>
  <c r="K26" i="33" s="1"/>
  <c r="J23" i="33"/>
  <c r="H23" i="33"/>
  <c r="K23" i="33" s="1"/>
  <c r="J22" i="33"/>
  <c r="H22" i="33"/>
  <c r="K22" i="33" s="1"/>
  <c r="J21" i="33"/>
  <c r="H21" i="33"/>
  <c r="K21" i="33" s="1"/>
  <c r="J20" i="33"/>
  <c r="H20" i="33"/>
  <c r="K20" i="33" s="1"/>
  <c r="J19" i="33"/>
  <c r="H19" i="33"/>
  <c r="K19" i="33" s="1"/>
  <c r="J18" i="33"/>
  <c r="H18" i="33"/>
  <c r="K18" i="33" s="1"/>
  <c r="H17" i="33"/>
  <c r="K17" i="33" s="1"/>
  <c r="H16" i="33"/>
  <c r="K16" i="33" s="1"/>
  <c r="J15" i="33"/>
  <c r="H15" i="33"/>
  <c r="K15" i="33" s="1"/>
  <c r="J14" i="33"/>
  <c r="J67" i="47"/>
  <c r="H67" i="47"/>
  <c r="J66" i="47"/>
  <c r="H66" i="47"/>
  <c r="J65" i="47"/>
  <c r="J64" i="47"/>
  <c r="J63" i="47"/>
  <c r="J62" i="47"/>
  <c r="J61" i="47"/>
  <c r="J60" i="47"/>
  <c r="J59" i="47"/>
  <c r="J57" i="47"/>
  <c r="H57" i="47"/>
  <c r="J56" i="47"/>
  <c r="H56" i="47"/>
  <c r="J55" i="47"/>
  <c r="H55" i="47"/>
  <c r="J54" i="47"/>
  <c r="H54" i="47"/>
  <c r="J53" i="47"/>
  <c r="H53" i="47"/>
  <c r="J52" i="47"/>
  <c r="J51" i="47"/>
  <c r="H51" i="47"/>
  <c r="J50" i="47"/>
  <c r="H50" i="47"/>
  <c r="J49" i="47"/>
  <c r="H49" i="47"/>
  <c r="J48" i="47"/>
  <c r="H48" i="47"/>
  <c r="J47" i="47"/>
  <c r="J46" i="47"/>
  <c r="J45" i="47"/>
  <c r="J44" i="47"/>
  <c r="H44" i="47"/>
  <c r="H43" i="47"/>
  <c r="H33" i="47"/>
  <c r="H32" i="47"/>
  <c r="H31" i="47"/>
  <c r="J28" i="47"/>
  <c r="H28" i="47"/>
  <c r="K28" i="47" s="1"/>
  <c r="J27" i="47"/>
  <c r="H27" i="47"/>
  <c r="K27" i="47" s="1"/>
  <c r="J26" i="47"/>
  <c r="H26" i="47"/>
  <c r="K26" i="47" s="1"/>
  <c r="J23" i="47"/>
  <c r="H23" i="47"/>
  <c r="K23" i="47" s="1"/>
  <c r="J22" i="47"/>
  <c r="H22" i="47"/>
  <c r="K22" i="47" s="1"/>
  <c r="J21" i="47"/>
  <c r="H21" i="47"/>
  <c r="K21" i="47" s="1"/>
  <c r="J20" i="47"/>
  <c r="H20" i="47"/>
  <c r="K20" i="47" s="1"/>
  <c r="J19" i="47"/>
  <c r="H19" i="47"/>
  <c r="K19" i="47" s="1"/>
  <c r="J18" i="47"/>
  <c r="H18" i="47"/>
  <c r="K18" i="47" s="1"/>
  <c r="H17" i="47"/>
  <c r="K17" i="47" s="1"/>
  <c r="H16" i="47"/>
  <c r="K16" i="47" s="1"/>
  <c r="J15" i="47"/>
  <c r="H15" i="47"/>
  <c r="K15" i="47" s="1"/>
  <c r="J14" i="47"/>
  <c r="J69" i="35"/>
  <c r="H69" i="35"/>
  <c r="J68" i="35"/>
  <c r="H68" i="35"/>
  <c r="J67" i="35"/>
  <c r="J66" i="35"/>
  <c r="J65" i="35"/>
  <c r="J64" i="35"/>
  <c r="J63" i="35"/>
  <c r="J62" i="35"/>
  <c r="J61" i="35"/>
  <c r="J59" i="35"/>
  <c r="H59" i="35"/>
  <c r="J58" i="35"/>
  <c r="H58" i="35"/>
  <c r="J57" i="35"/>
  <c r="H57" i="35"/>
  <c r="J56" i="35"/>
  <c r="H56" i="35"/>
  <c r="J55" i="35"/>
  <c r="H55" i="35"/>
  <c r="J54" i="35"/>
  <c r="J53" i="35"/>
  <c r="H53" i="35"/>
  <c r="J52" i="35"/>
  <c r="H52" i="35"/>
  <c r="J51" i="35"/>
  <c r="H51" i="35"/>
  <c r="J50" i="35"/>
  <c r="H50" i="35"/>
  <c r="J49" i="35"/>
  <c r="J48" i="35"/>
  <c r="J47" i="35"/>
  <c r="J46" i="35"/>
  <c r="H46" i="35"/>
  <c r="H45" i="35"/>
  <c r="H35" i="35"/>
  <c r="H34" i="35"/>
  <c r="H33" i="35"/>
  <c r="J30" i="35"/>
  <c r="H30" i="35"/>
  <c r="K30" i="35" s="1"/>
  <c r="J29" i="35"/>
  <c r="H29" i="35"/>
  <c r="K29" i="35" s="1"/>
  <c r="J28" i="35"/>
  <c r="H28" i="35"/>
  <c r="K28" i="35" s="1"/>
  <c r="J25" i="35"/>
  <c r="H25" i="35"/>
  <c r="K25" i="35" s="1"/>
  <c r="J24" i="35"/>
  <c r="H24" i="35"/>
  <c r="K24" i="35" s="1"/>
  <c r="J23" i="35"/>
  <c r="H23" i="35"/>
  <c r="K23" i="35" s="1"/>
  <c r="J22" i="35"/>
  <c r="H22" i="35"/>
  <c r="K22" i="35" s="1"/>
  <c r="J21" i="35"/>
  <c r="H21" i="35"/>
  <c r="K21" i="35" s="1"/>
  <c r="J20" i="35"/>
  <c r="H20" i="35"/>
  <c r="K20" i="35" s="1"/>
  <c r="J19" i="35"/>
  <c r="H19" i="35"/>
  <c r="K19" i="35" s="1"/>
  <c r="J18" i="35"/>
  <c r="H18" i="35"/>
  <c r="K18" i="35" s="1"/>
  <c r="H17" i="35"/>
  <c r="K17" i="35" s="1"/>
  <c r="H16" i="35"/>
  <c r="K16" i="35" s="1"/>
  <c r="J15" i="35"/>
  <c r="H15" i="35"/>
  <c r="K15" i="35" s="1"/>
  <c r="J14" i="35"/>
  <c r="J67" i="43"/>
  <c r="H67" i="43"/>
  <c r="J66" i="43"/>
  <c r="H66" i="43"/>
  <c r="J65" i="43"/>
  <c r="J64" i="43"/>
  <c r="J63" i="43"/>
  <c r="J62" i="43"/>
  <c r="J61" i="43"/>
  <c r="J60" i="43"/>
  <c r="J59" i="43"/>
  <c r="J57" i="43"/>
  <c r="H57" i="43"/>
  <c r="J56" i="43"/>
  <c r="H56" i="43"/>
  <c r="J55" i="43"/>
  <c r="H55" i="43"/>
  <c r="J54" i="43"/>
  <c r="H54" i="43"/>
  <c r="J53" i="43"/>
  <c r="H53" i="43"/>
  <c r="J52" i="43"/>
  <c r="J51" i="43"/>
  <c r="H51" i="43"/>
  <c r="J50" i="43"/>
  <c r="H50" i="43"/>
  <c r="J49" i="43"/>
  <c r="H49" i="43"/>
  <c r="J48" i="43"/>
  <c r="H48" i="43"/>
  <c r="J47" i="43"/>
  <c r="J46" i="43"/>
  <c r="J45" i="43"/>
  <c r="J44" i="43"/>
  <c r="H44" i="43"/>
  <c r="H43" i="43"/>
  <c r="H33" i="43"/>
  <c r="H32" i="43"/>
  <c r="H31" i="43"/>
  <c r="J28" i="43"/>
  <c r="H28" i="43"/>
  <c r="K28" i="43" s="1"/>
  <c r="J27" i="43"/>
  <c r="H27" i="43"/>
  <c r="K27" i="43" s="1"/>
  <c r="J26" i="43"/>
  <c r="H26" i="43"/>
  <c r="K26" i="43" s="1"/>
  <c r="J23" i="43"/>
  <c r="H23" i="43"/>
  <c r="K23" i="43" s="1"/>
  <c r="J22" i="43"/>
  <c r="H22" i="43"/>
  <c r="K22" i="43" s="1"/>
  <c r="J21" i="43"/>
  <c r="H21" i="43"/>
  <c r="K21" i="43" s="1"/>
  <c r="J20" i="43"/>
  <c r="H20" i="43"/>
  <c r="K20" i="43" s="1"/>
  <c r="J19" i="43"/>
  <c r="H19" i="43"/>
  <c r="K19" i="43" s="1"/>
  <c r="J18" i="43"/>
  <c r="H18" i="43"/>
  <c r="K18" i="43" s="1"/>
  <c r="H17" i="43"/>
  <c r="K17" i="43" s="1"/>
  <c r="H16" i="43"/>
  <c r="K16" i="43" s="1"/>
  <c r="J15" i="43"/>
  <c r="H15" i="43"/>
  <c r="K15" i="43" s="1"/>
  <c r="J14" i="43"/>
  <c r="K14" i="43"/>
  <c r="J67" i="34"/>
  <c r="H67" i="34"/>
  <c r="J66" i="34"/>
  <c r="H66" i="34"/>
  <c r="J65" i="34"/>
  <c r="J64" i="34"/>
  <c r="J63" i="34"/>
  <c r="J62" i="34"/>
  <c r="J61" i="34"/>
  <c r="J60" i="34"/>
  <c r="J59" i="34"/>
  <c r="J57" i="34"/>
  <c r="H57" i="34"/>
  <c r="J56" i="34"/>
  <c r="H56" i="34"/>
  <c r="J55" i="34"/>
  <c r="H55" i="34"/>
  <c r="J54" i="34"/>
  <c r="H54" i="34"/>
  <c r="J53" i="34"/>
  <c r="H53" i="34"/>
  <c r="J52" i="34"/>
  <c r="J51" i="34"/>
  <c r="H51" i="34"/>
  <c r="J50" i="34"/>
  <c r="H50" i="34"/>
  <c r="J49" i="34"/>
  <c r="H49" i="34"/>
  <c r="J48" i="34"/>
  <c r="H48" i="34"/>
  <c r="J47" i="34"/>
  <c r="J46" i="34"/>
  <c r="J45" i="34"/>
  <c r="J44" i="34"/>
  <c r="H44" i="34"/>
  <c r="H43" i="34"/>
  <c r="H33" i="34"/>
  <c r="H32" i="34"/>
  <c r="H31" i="34"/>
  <c r="J28" i="34"/>
  <c r="H28" i="34"/>
  <c r="K28" i="34" s="1"/>
  <c r="J27" i="34"/>
  <c r="H27" i="34"/>
  <c r="K27" i="34" s="1"/>
  <c r="J26" i="34"/>
  <c r="H26" i="34"/>
  <c r="K26" i="34" s="1"/>
  <c r="J23" i="34"/>
  <c r="H23" i="34"/>
  <c r="K23" i="34" s="1"/>
  <c r="J22" i="34"/>
  <c r="H22" i="34"/>
  <c r="K22" i="34" s="1"/>
  <c r="J21" i="34"/>
  <c r="H21" i="34"/>
  <c r="K21" i="34" s="1"/>
  <c r="J20" i="34"/>
  <c r="H20" i="34"/>
  <c r="K20" i="34" s="1"/>
  <c r="J19" i="34"/>
  <c r="H19" i="34"/>
  <c r="K19" i="34" s="1"/>
  <c r="J18" i="34"/>
  <c r="H18" i="34"/>
  <c r="K18" i="34" s="1"/>
  <c r="H17" i="34"/>
  <c r="K17" i="34" s="1"/>
  <c r="H16" i="34"/>
  <c r="K16" i="34" s="1"/>
  <c r="J15" i="34"/>
  <c r="H15" i="34"/>
  <c r="K15" i="34" s="1"/>
  <c r="J14" i="34"/>
  <c r="J50" i="42"/>
  <c r="H50" i="42"/>
  <c r="J49" i="42"/>
  <c r="H49" i="42"/>
  <c r="J48" i="42"/>
  <c r="J47" i="42"/>
  <c r="J46" i="42"/>
  <c r="J45" i="42"/>
  <c r="J44" i="42"/>
  <c r="J43" i="42"/>
  <c r="J42" i="42"/>
  <c r="J40" i="42"/>
  <c r="H40" i="42"/>
  <c r="J39" i="42"/>
  <c r="H39" i="42"/>
  <c r="J38" i="42"/>
  <c r="H38" i="42"/>
  <c r="J37" i="42"/>
  <c r="H37" i="42"/>
  <c r="J36" i="42"/>
  <c r="H36" i="42"/>
  <c r="J35" i="42"/>
  <c r="J34" i="42"/>
  <c r="H34" i="42"/>
  <c r="J33" i="42"/>
  <c r="H33" i="42"/>
  <c r="J32" i="42"/>
  <c r="H32" i="42"/>
  <c r="J30" i="42"/>
  <c r="J29" i="42"/>
  <c r="J28" i="42"/>
  <c r="J27" i="42"/>
  <c r="H27" i="42"/>
  <c r="H26" i="42"/>
  <c r="H16" i="42"/>
  <c r="H15" i="42"/>
  <c r="H14" i="42"/>
  <c r="J67" i="41"/>
  <c r="H67" i="41"/>
  <c r="J66" i="41"/>
  <c r="H66" i="41"/>
  <c r="J65" i="41"/>
  <c r="J64" i="41"/>
  <c r="J63" i="41"/>
  <c r="J62" i="41"/>
  <c r="J61" i="41"/>
  <c r="J60" i="41"/>
  <c r="J59" i="41"/>
  <c r="J57" i="41"/>
  <c r="H57" i="41"/>
  <c r="J56" i="41"/>
  <c r="H56" i="41"/>
  <c r="J55" i="41"/>
  <c r="H55" i="41"/>
  <c r="J54" i="41"/>
  <c r="H54" i="41"/>
  <c r="J53" i="41"/>
  <c r="H53" i="41"/>
  <c r="J52" i="41"/>
  <c r="J51" i="41"/>
  <c r="H51" i="41"/>
  <c r="J50" i="41"/>
  <c r="H50" i="41"/>
  <c r="J49" i="41"/>
  <c r="H49" i="41"/>
  <c r="J48" i="41"/>
  <c r="H48" i="41"/>
  <c r="J47" i="41"/>
  <c r="J46" i="41"/>
  <c r="J45" i="41"/>
  <c r="J44" i="41"/>
  <c r="H44" i="41"/>
  <c r="H43" i="41"/>
  <c r="H33" i="41"/>
  <c r="H32" i="41"/>
  <c r="H31" i="41"/>
  <c r="J28" i="41"/>
  <c r="H28" i="41"/>
  <c r="K28" i="41" s="1"/>
  <c r="J27" i="41"/>
  <c r="H27" i="41"/>
  <c r="K27" i="41" s="1"/>
  <c r="J26" i="41"/>
  <c r="H26" i="41"/>
  <c r="K26" i="41" s="1"/>
  <c r="J23" i="41"/>
  <c r="H23" i="41"/>
  <c r="K23" i="41" s="1"/>
  <c r="J22" i="41"/>
  <c r="H22" i="41"/>
  <c r="K22" i="41" s="1"/>
  <c r="J21" i="41"/>
  <c r="H21" i="41"/>
  <c r="K21" i="41" s="1"/>
  <c r="J20" i="41"/>
  <c r="H20" i="41"/>
  <c r="K20" i="41" s="1"/>
  <c r="J19" i="41"/>
  <c r="H19" i="41"/>
  <c r="K19" i="41" s="1"/>
  <c r="J18" i="41"/>
  <c r="H18" i="41"/>
  <c r="K18" i="41" s="1"/>
  <c r="H17" i="41"/>
  <c r="K17" i="41" s="1"/>
  <c r="H16" i="41"/>
  <c r="K16" i="41" s="1"/>
  <c r="K15" i="41"/>
  <c r="J15" i="41"/>
  <c r="H15" i="41"/>
  <c r="J14" i="41"/>
  <c r="J65" i="46"/>
  <c r="H65" i="46"/>
  <c r="J64" i="46"/>
  <c r="H64" i="46"/>
  <c r="J63" i="46"/>
  <c r="J62" i="46"/>
  <c r="J61" i="46"/>
  <c r="J60" i="46"/>
  <c r="J59" i="46"/>
  <c r="J58" i="46"/>
  <c r="J57" i="46"/>
  <c r="J55" i="46"/>
  <c r="H55" i="46"/>
  <c r="J54" i="46"/>
  <c r="H54" i="46"/>
  <c r="J53" i="46"/>
  <c r="H53" i="46"/>
  <c r="J52" i="46"/>
  <c r="H52" i="46"/>
  <c r="J51" i="46"/>
  <c r="H51" i="46"/>
  <c r="J50" i="46"/>
  <c r="J49" i="46"/>
  <c r="H49" i="46"/>
  <c r="J48" i="46"/>
  <c r="H48" i="46"/>
  <c r="J47" i="46"/>
  <c r="H47" i="46"/>
  <c r="J46" i="46"/>
  <c r="H46" i="46"/>
  <c r="J45" i="46"/>
  <c r="J44" i="46"/>
  <c r="J43" i="46"/>
  <c r="J42" i="46"/>
  <c r="H42" i="46"/>
  <c r="H41" i="46"/>
  <c r="H31" i="46"/>
  <c r="H30" i="46"/>
  <c r="H29" i="46"/>
  <c r="J26" i="46"/>
  <c r="H26" i="46"/>
  <c r="K26" i="46" s="1"/>
  <c r="J25" i="46"/>
  <c r="H25" i="46"/>
  <c r="K25" i="46" s="1"/>
  <c r="J24" i="46"/>
  <c r="H24" i="46"/>
  <c r="K24" i="46" s="1"/>
  <c r="J21" i="46"/>
  <c r="H21" i="46"/>
  <c r="K21" i="46" s="1"/>
  <c r="J20" i="46"/>
  <c r="H20" i="46"/>
  <c r="K20" i="46" s="1"/>
  <c r="J19" i="46"/>
  <c r="H19" i="46"/>
  <c r="K19" i="46" s="1"/>
  <c r="J18" i="46"/>
  <c r="H18" i="46"/>
  <c r="K18" i="46" s="1"/>
  <c r="J17" i="46"/>
  <c r="H17" i="46"/>
  <c r="K17" i="46" s="1"/>
  <c r="H16" i="46"/>
  <c r="K16" i="46" s="1"/>
  <c r="J15" i="46"/>
  <c r="H15" i="46"/>
  <c r="K15" i="46" s="1"/>
  <c r="J14" i="46"/>
  <c r="J69" i="38"/>
  <c r="H69" i="38"/>
  <c r="J68" i="38"/>
  <c r="H68" i="38"/>
  <c r="J67" i="38"/>
  <c r="J66" i="38"/>
  <c r="J65" i="38"/>
  <c r="J64" i="38"/>
  <c r="J63" i="38"/>
  <c r="J62" i="38"/>
  <c r="J61" i="38"/>
  <c r="J59" i="38"/>
  <c r="H59" i="38"/>
  <c r="J58" i="38"/>
  <c r="H58" i="38"/>
  <c r="J57" i="38"/>
  <c r="H57" i="38"/>
  <c r="J56" i="38"/>
  <c r="H56" i="38"/>
  <c r="J55" i="38"/>
  <c r="H55" i="38"/>
  <c r="J54" i="38"/>
  <c r="J53" i="38"/>
  <c r="H53" i="38"/>
  <c r="J52" i="38"/>
  <c r="H52" i="38"/>
  <c r="J51" i="38"/>
  <c r="H51" i="38"/>
  <c r="J50" i="38"/>
  <c r="H50" i="38"/>
  <c r="J49" i="38"/>
  <c r="J48" i="38"/>
  <c r="J47" i="38"/>
  <c r="J46" i="38"/>
  <c r="H46" i="38"/>
  <c r="H45" i="38"/>
  <c r="H35" i="38"/>
  <c r="H34" i="38"/>
  <c r="H33" i="38"/>
  <c r="J30" i="38"/>
  <c r="H30" i="38"/>
  <c r="K30" i="38" s="1"/>
  <c r="J29" i="38"/>
  <c r="H29" i="38"/>
  <c r="K29" i="38" s="1"/>
  <c r="J28" i="38"/>
  <c r="H28" i="38"/>
  <c r="K28" i="38" s="1"/>
  <c r="J25" i="38"/>
  <c r="H25" i="38"/>
  <c r="K25" i="38" s="1"/>
  <c r="J24" i="38"/>
  <c r="H24" i="38"/>
  <c r="K24" i="38" s="1"/>
  <c r="J23" i="38"/>
  <c r="H23" i="38"/>
  <c r="K23" i="38" s="1"/>
  <c r="J22" i="38"/>
  <c r="H22" i="38"/>
  <c r="K22" i="38" s="1"/>
  <c r="H16" i="38"/>
  <c r="K16" i="38" s="1"/>
  <c r="J15" i="38"/>
  <c r="H15" i="38"/>
  <c r="K15" i="38" s="1"/>
  <c r="J14" i="38"/>
  <c r="J65" i="50"/>
  <c r="H65" i="50"/>
  <c r="J64" i="50"/>
  <c r="H64" i="50"/>
  <c r="J63" i="50"/>
  <c r="J62" i="50"/>
  <c r="J61" i="50"/>
  <c r="J60" i="50"/>
  <c r="J59" i="50"/>
  <c r="J58" i="50"/>
  <c r="J57" i="50"/>
  <c r="J55" i="50"/>
  <c r="H55" i="50"/>
  <c r="J54" i="50"/>
  <c r="H54" i="50"/>
  <c r="J53" i="50"/>
  <c r="H53" i="50"/>
  <c r="J52" i="50"/>
  <c r="H52" i="50"/>
  <c r="J51" i="50"/>
  <c r="H51" i="50"/>
  <c r="J50" i="50"/>
  <c r="J49" i="50"/>
  <c r="H49" i="50"/>
  <c r="J48" i="50"/>
  <c r="H48" i="50"/>
  <c r="J47" i="50"/>
  <c r="H47" i="50"/>
  <c r="J46" i="50"/>
  <c r="H46" i="50"/>
  <c r="J45" i="50"/>
  <c r="J44" i="50"/>
  <c r="J43" i="50"/>
  <c r="J42" i="50"/>
  <c r="H42" i="50"/>
  <c r="H41" i="50"/>
  <c r="H31" i="50"/>
  <c r="H30" i="50"/>
  <c r="H29" i="50"/>
  <c r="J26" i="50"/>
  <c r="H26" i="50"/>
  <c r="K26" i="50" s="1"/>
  <c r="J25" i="50"/>
  <c r="H25" i="50"/>
  <c r="K25" i="50" s="1"/>
  <c r="J24" i="50"/>
  <c r="H24" i="50"/>
  <c r="K24" i="50" s="1"/>
  <c r="J21" i="50"/>
  <c r="H21" i="50"/>
  <c r="K21" i="50" s="1"/>
  <c r="J20" i="50"/>
  <c r="H20" i="50"/>
  <c r="K20" i="50" s="1"/>
  <c r="J19" i="50"/>
  <c r="H19" i="50"/>
  <c r="K19" i="50" s="1"/>
  <c r="J18" i="50"/>
  <c r="H18" i="50"/>
  <c r="K18" i="50" s="1"/>
  <c r="J17" i="50"/>
  <c r="H17" i="50"/>
  <c r="K17" i="50" s="1"/>
  <c r="H16" i="50"/>
  <c r="K16" i="50" s="1"/>
  <c r="J15" i="50"/>
  <c r="H15" i="50"/>
  <c r="K15" i="50" s="1"/>
  <c r="J14" i="50"/>
  <c r="J50" i="48"/>
  <c r="H50" i="48"/>
  <c r="J49" i="48"/>
  <c r="H49" i="48"/>
  <c r="J48" i="48"/>
  <c r="J47" i="48"/>
  <c r="J46" i="48"/>
  <c r="J45" i="48"/>
  <c r="J44" i="48"/>
  <c r="J43" i="48"/>
  <c r="J42" i="48"/>
  <c r="J40" i="48"/>
  <c r="H40" i="48"/>
  <c r="J39" i="48"/>
  <c r="H39" i="48"/>
  <c r="J38" i="48"/>
  <c r="H38" i="48"/>
  <c r="J37" i="48"/>
  <c r="H37" i="48"/>
  <c r="J36" i="48"/>
  <c r="H36" i="48"/>
  <c r="J35" i="48"/>
  <c r="J34" i="48"/>
  <c r="H34" i="48"/>
  <c r="J33" i="48"/>
  <c r="H33" i="48"/>
  <c r="J32" i="48"/>
  <c r="H32" i="48"/>
  <c r="J31" i="48"/>
  <c r="H31" i="48"/>
  <c r="J30" i="48"/>
  <c r="J29" i="48"/>
  <c r="J28" i="48"/>
  <c r="J27" i="48"/>
  <c r="H27" i="48"/>
  <c r="H26" i="48"/>
  <c r="H16" i="48"/>
  <c r="H15" i="48"/>
  <c r="H14" i="48"/>
  <c r="H49" i="36"/>
  <c r="H48" i="36"/>
  <c r="J47" i="36"/>
  <c r="J46" i="36"/>
  <c r="J45" i="36"/>
  <c r="J44" i="36"/>
  <c r="J43" i="36"/>
  <c r="J42" i="36"/>
  <c r="J41" i="36"/>
  <c r="H39" i="36"/>
  <c r="H38" i="36"/>
  <c r="H37" i="36"/>
  <c r="H36" i="36"/>
  <c r="H35" i="36"/>
  <c r="H33" i="36"/>
  <c r="H32" i="36"/>
  <c r="H31" i="36"/>
  <c r="H30" i="36"/>
  <c r="J28" i="36"/>
  <c r="J27" i="36"/>
  <c r="J26" i="36"/>
  <c r="H26" i="36"/>
  <c r="H25" i="36"/>
  <c r="H15" i="36"/>
  <c r="H14" i="36"/>
  <c r="H13" i="36"/>
  <c r="J12" i="36"/>
  <c r="H12" i="36"/>
  <c r="K12" i="36" s="1"/>
  <c r="J69" i="52"/>
  <c r="J68" i="52"/>
  <c r="J61" i="52"/>
  <c r="J62" i="52"/>
  <c r="J63" i="52"/>
  <c r="J64" i="52"/>
  <c r="J65" i="52"/>
  <c r="J66" i="52"/>
  <c r="J67" i="52"/>
  <c r="H69" i="52"/>
  <c r="H68" i="52"/>
  <c r="H55" i="52"/>
  <c r="H56" i="52"/>
  <c r="H57" i="52"/>
  <c r="H58" i="52"/>
  <c r="H59" i="52"/>
  <c r="H50" i="52"/>
  <c r="H51" i="52"/>
  <c r="H52" i="52"/>
  <c r="H53" i="52"/>
  <c r="H45" i="52"/>
  <c r="H33" i="52"/>
  <c r="H46" i="52"/>
  <c r="J46" i="52"/>
  <c r="J47" i="52"/>
  <c r="H35" i="52"/>
  <c r="H34" i="52"/>
  <c r="H30" i="52"/>
  <c r="H29" i="52"/>
  <c r="H28" i="52"/>
  <c r="H25" i="52"/>
  <c r="H24" i="52"/>
  <c r="H23" i="52"/>
  <c r="H22" i="52"/>
  <c r="H21" i="52"/>
  <c r="H20" i="52"/>
  <c r="H19" i="52"/>
  <c r="H18" i="52"/>
  <c r="H17" i="52"/>
  <c r="K17" i="52" s="1"/>
  <c r="H16" i="52"/>
  <c r="K16" i="52" s="1"/>
  <c r="H15" i="52"/>
  <c r="J59" i="52" l="1"/>
  <c r="J58" i="52"/>
  <c r="J57" i="52"/>
  <c r="J56" i="52"/>
  <c r="J55" i="52"/>
  <c r="J54" i="52"/>
  <c r="J53" i="52"/>
  <c r="J52" i="52"/>
  <c r="J51" i="52"/>
  <c r="J50" i="52"/>
  <c r="J49" i="52"/>
  <c r="J48" i="52"/>
  <c r="K21" i="52" l="1"/>
  <c r="K18" i="52"/>
  <c r="J29" i="52"/>
  <c r="J30" i="52"/>
  <c r="J18" i="52"/>
  <c r="K30" i="52" l="1"/>
  <c r="K29" i="52"/>
  <c r="K28" i="52"/>
  <c r="J28" i="52"/>
  <c r="J25" i="52"/>
  <c r="K25" i="52"/>
  <c r="J24" i="52"/>
  <c r="K24" i="52"/>
  <c r="K23" i="52"/>
  <c r="J23" i="52"/>
  <c r="K22" i="52"/>
  <c r="J22" i="52"/>
  <c r="J21" i="52"/>
  <c r="J20" i="52"/>
  <c r="K20" i="52"/>
  <c r="K19" i="52"/>
  <c r="J19" i="52"/>
  <c r="K15" i="52"/>
  <c r="J15" i="52"/>
  <c r="K14" i="52"/>
  <c r="J14" i="52"/>
</calcChain>
</file>

<file path=xl/sharedStrings.xml><?xml version="1.0" encoding="utf-8"?>
<sst xmlns="http://schemas.openxmlformats.org/spreadsheetml/2006/main" count="8725" uniqueCount="92">
  <si>
    <t>µ</t>
  </si>
  <si>
    <t>Monster</t>
  </si>
  <si>
    <t>Nr.</t>
  </si>
  <si>
    <t>parameter</t>
  </si>
  <si>
    <t>eenheid</t>
  </si>
  <si>
    <t>z-score</t>
  </si>
  <si>
    <t>Labocode:</t>
  </si>
  <si>
    <r>
      <t>σ</t>
    </r>
    <r>
      <rPr>
        <b/>
        <vertAlign val="subscript"/>
        <sz val="11"/>
        <color theme="1"/>
        <rFont val="Calibri"/>
        <family val="2"/>
      </rPr>
      <t>P</t>
    </r>
  </si>
  <si>
    <r>
      <t xml:space="preserve">type </t>
    </r>
    <r>
      <rPr>
        <b/>
        <sz val="11"/>
        <color theme="1"/>
        <rFont val="Calibri"/>
        <family val="2"/>
      </rPr>
      <t>σ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</si>
  <si>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Matrix</t>
  </si>
  <si>
    <t>Gerapp. waarde</t>
  </si>
  <si>
    <t xml:space="preserve"> Individueel rapport, bijlage bij rapport :</t>
  </si>
  <si>
    <t>stap 3</t>
  </si>
  <si>
    <t>gas</t>
  </si>
  <si>
    <t>CO2</t>
  </si>
  <si>
    <t>vol%</t>
  </si>
  <si>
    <t>stap 2</t>
  </si>
  <si>
    <t>stap 9</t>
  </si>
  <si>
    <t>O2</t>
  </si>
  <si>
    <t>stap 8</t>
  </si>
  <si>
    <t>stap 7</t>
  </si>
  <si>
    <t>stap 5</t>
  </si>
  <si>
    <t>stap 1</t>
  </si>
  <si>
    <t>mg/Nm³</t>
  </si>
  <si>
    <t>stap 6</t>
  </si>
  <si>
    <t>SO2</t>
  </si>
  <si>
    <t>stap 4</t>
  </si>
  <si>
    <t>CO</t>
  </si>
  <si>
    <t xml:space="preserve"> stap13</t>
  </si>
  <si>
    <t>TOC</t>
  </si>
  <si>
    <t>mgC/Nm³</t>
  </si>
  <si>
    <t xml:space="preserve"> stap12</t>
  </si>
  <si>
    <t xml:space="preserve"> stap11</t>
  </si>
  <si>
    <t xml:space="preserve"> stap10</t>
  </si>
  <si>
    <t xml:space="preserve"> stap9</t>
  </si>
  <si>
    <t xml:space="preserve"> stap8</t>
  </si>
  <si>
    <t xml:space="preserve"> stap7</t>
  </si>
  <si>
    <t xml:space="preserve"> stap6</t>
  </si>
  <si>
    <t xml:space="preserve"> stap5</t>
  </si>
  <si>
    <t xml:space="preserve"> stap4</t>
  </si>
  <si>
    <t xml:space="preserve"> stap3</t>
  </si>
  <si>
    <t xml:space="preserve"> stap2</t>
  </si>
  <si>
    <t xml:space="preserve"> stap1</t>
  </si>
  <si>
    <t>stof</t>
  </si>
  <si>
    <t>massatoename</t>
  </si>
  <si>
    <t>mg</t>
  </si>
  <si>
    <t>stof hoge conc 1e set filter 3</t>
  </si>
  <si>
    <t>stof hoge conc 1e set filter 2</t>
  </si>
  <si>
    <t>stof hoge conc 1e set filter 1</t>
  </si>
  <si>
    <t>stof lage conc 1e set filter 3</t>
  </si>
  <si>
    <t>stof lage conc 1e set filter 2</t>
  </si>
  <si>
    <t>stof lage conc 1e set filter 1</t>
  </si>
  <si>
    <t>Waterdampgehalte</t>
  </si>
  <si>
    <t>vol % in natte gas</t>
  </si>
  <si>
    <t>Snelheid hoog-3</t>
  </si>
  <si>
    <t>m/s</t>
  </si>
  <si>
    <t>Snelheid hoog-2</t>
  </si>
  <si>
    <t>Snelheid hoog-1</t>
  </si>
  <si>
    <t>Snelheid laag-3</t>
  </si>
  <si>
    <t>Snelheid laag-2</t>
  </si>
  <si>
    <t>Snelheid laag-1</t>
  </si>
  <si>
    <t>zand</t>
  </si>
  <si>
    <t>Temperatuur</t>
  </si>
  <si>
    <t>°C</t>
  </si>
  <si>
    <t>Volume</t>
  </si>
  <si>
    <t>Nl dr</t>
  </si>
  <si>
    <t>Referentie-
waarde</t>
  </si>
  <si>
    <t>INFORMATIEVE STATISTISCHE VERWERKING</t>
  </si>
  <si>
    <t>Versie : 1</t>
  </si>
  <si>
    <t>% Afwijking
of Abs afwijking</t>
  </si>
  <si>
    <t>EVALUATIE TOV REFERENTIEWAARDE</t>
  </si>
  <si>
    <t>stof lage conc 1e set filter 4</t>
  </si>
  <si>
    <t>stof lage conc 1e set filter 5</t>
  </si>
  <si>
    <t>stof hoge conc 1e set filter 4</t>
  </si>
  <si>
    <t>stof hoge conc 1e set filter 5</t>
  </si>
  <si>
    <t>1</t>
  </si>
  <si>
    <t>NOX (uitgedrukt als NO2)</t>
  </si>
  <si>
    <t xml:space="preserve"> </t>
  </si>
  <si>
    <t>65</t>
  </si>
  <si>
    <t>66</t>
  </si>
  <si>
    <t>&gt;417</t>
  </si>
  <si>
    <t>&lt;1</t>
  </si>
  <si>
    <t>&lt;0,2</t>
  </si>
  <si>
    <t>&lt;2</t>
  </si>
  <si>
    <t>&lt;0,7</t>
  </si>
  <si>
    <t>&lt;0,5</t>
  </si>
  <si>
    <t>&lt; 1,0</t>
  </si>
  <si>
    <t>&lt;0,3</t>
  </si>
  <si>
    <t>&lt;0,0006</t>
  </si>
  <si>
    <t>&lt;0,60</t>
  </si>
  <si>
    <t>Rapportnr. : 2024/EI/R/3309</t>
  </si>
  <si>
    <t>Versie 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</si>
</sst>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B_F_-;\-* #,##0.00\ _B_F_-;_-* &quot;-&quot;??\ _B_F_-;_-@_-"/>
    <numFmt numFmtId="166" formatCode="0.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16" applyFill="1" applyBorder="1" applyAlignment="1" applyProtection="1"/>
    <xf numFmtId="0" fontId="12" fillId="3" borderId="2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/>
    <xf numFmtId="0" fontId="14" fillId="3" borderId="0" xfId="0" applyFont="1" applyFill="1" applyBorder="1" applyAlignment="1">
      <alignment horizontal="left"/>
    </xf>
    <xf numFmtId="0" fontId="14" fillId="3" borderId="18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49" fontId="0" fillId="4" borderId="6" xfId="0" applyNumberFormat="1" applyFill="1" applyBorder="1"/>
    <xf numFmtId="49" fontId="0" fillId="4" borderId="7" xfId="0" applyNumberFormat="1" applyFill="1" applyBorder="1" applyAlignment="1">
      <alignment horizontal="center"/>
    </xf>
    <xf numFmtId="49" fontId="0" fillId="4" borderId="7" xfId="0" applyNumberFormat="1" applyFont="1" applyFill="1" applyBorder="1" applyAlignment="1">
      <alignment horizontal="center"/>
    </xf>
    <xf numFmtId="49" fontId="0" fillId="4" borderId="7" xfId="0" applyNumberFormat="1" applyFont="1" applyFill="1" applyBorder="1" applyAlignment="1">
      <alignment horizontal="left"/>
    </xf>
    <xf numFmtId="2" fontId="11" fillId="4" borderId="7" xfId="0" applyNumberFormat="1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1" fontId="0" fillId="4" borderId="7" xfId="120" applyNumberFormat="1" applyFont="1" applyFill="1" applyBorder="1" applyAlignment="1">
      <alignment horizontal="center"/>
    </xf>
    <xf numFmtId="1" fontId="0" fillId="4" borderId="7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2" fontId="12" fillId="3" borderId="0" xfId="0" applyNumberFormat="1" applyFont="1" applyFill="1" applyBorder="1" applyAlignment="1">
      <alignment horizontal="left"/>
    </xf>
    <xf numFmtId="2" fontId="12" fillId="3" borderId="18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2" fontId="0" fillId="4" borderId="7" xfId="12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/>
    </xf>
    <xf numFmtId="166" fontId="11" fillId="4" borderId="7" xfId="0" applyNumberFormat="1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166" fontId="0" fillId="4" borderId="7" xfId="0" applyNumberFormat="1" applyFont="1" applyFill="1" applyBorder="1" applyAlignment="1">
      <alignment horizontal="center"/>
    </xf>
    <xf numFmtId="1" fontId="0" fillId="4" borderId="22" xfId="120" applyNumberFormat="1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49" fontId="0" fillId="5" borderId="6" xfId="0" applyNumberFormat="1" applyFill="1" applyBorder="1"/>
    <xf numFmtId="49" fontId="0" fillId="5" borderId="23" xfId="0" applyNumberFormat="1" applyFill="1" applyBorder="1" applyAlignment="1">
      <alignment horizontal="center"/>
    </xf>
    <xf numFmtId="49" fontId="0" fillId="5" borderId="7" xfId="0" applyNumberFormat="1" applyFont="1" applyFill="1" applyBorder="1" applyAlignment="1">
      <alignment horizontal="left"/>
    </xf>
    <xf numFmtId="49" fontId="0" fillId="5" borderId="7" xfId="0" applyNumberFormat="1" applyFont="1" applyFill="1" applyBorder="1" applyAlignment="1">
      <alignment horizontal="center"/>
    </xf>
    <xf numFmtId="2" fontId="11" fillId="5" borderId="0" xfId="0" applyNumberFormat="1" applyFont="1" applyFill="1" applyBorder="1" applyAlignment="1">
      <alignment horizontal="center"/>
    </xf>
    <xf numFmtId="2" fontId="11" fillId="5" borderId="7" xfId="0" applyNumberFormat="1" applyFont="1" applyFill="1" applyBorder="1" applyAlignment="1">
      <alignment horizontal="center"/>
    </xf>
    <xf numFmtId="2" fontId="0" fillId="5" borderId="7" xfId="0" applyNumberFormat="1" applyFont="1" applyFill="1" applyBorder="1" applyAlignment="1">
      <alignment horizontal="center"/>
    </xf>
    <xf numFmtId="1" fontId="0" fillId="5" borderId="7" xfId="120" applyNumberFormat="1" applyFont="1" applyFill="1" applyBorder="1" applyAlignment="1">
      <alignment horizontal="center"/>
    </xf>
    <xf numFmtId="166" fontId="11" fillId="5" borderId="0" xfId="0" applyNumberFormat="1" applyFont="1" applyFill="1" applyBorder="1" applyAlignment="1">
      <alignment horizontal="center"/>
    </xf>
    <xf numFmtId="166" fontId="11" fillId="5" borderId="7" xfId="0" applyNumberFormat="1" applyFont="1" applyFill="1" applyBorder="1" applyAlignment="1">
      <alignment horizontal="center"/>
    </xf>
    <xf numFmtId="1" fontId="0" fillId="5" borderId="7" xfId="0" applyNumberFormat="1" applyFont="1" applyFill="1" applyBorder="1" applyAlignment="1">
      <alignment horizontal="center"/>
    </xf>
    <xf numFmtId="1" fontId="11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0" fontId="11" fillId="5" borderId="0" xfId="0" applyFont="1" applyFill="1"/>
    <xf numFmtId="2" fontId="0" fillId="5" borderId="0" xfId="0" applyNumberFormat="1" applyFill="1"/>
    <xf numFmtId="49" fontId="0" fillId="5" borderId="26" xfId="0" applyNumberFormat="1" applyFill="1" applyBorder="1"/>
    <xf numFmtId="49" fontId="0" fillId="5" borderId="27" xfId="0" applyNumberFormat="1" applyFill="1" applyBorder="1" applyAlignment="1">
      <alignment horizontal="center"/>
    </xf>
    <xf numFmtId="49" fontId="0" fillId="5" borderId="4" xfId="0" applyNumberFormat="1" applyFont="1" applyFill="1" applyBorder="1" applyAlignment="1">
      <alignment horizontal="left"/>
    </xf>
    <xf numFmtId="49" fontId="0" fillId="5" borderId="4" xfId="0" applyNumberFormat="1" applyFont="1" applyFill="1" applyBorder="1" applyAlignment="1">
      <alignment horizontal="center"/>
    </xf>
    <xf numFmtId="49" fontId="11" fillId="5" borderId="4" xfId="0" applyNumberFormat="1" applyFont="1" applyFill="1" applyBorder="1" applyAlignment="1">
      <alignment horizontal="center"/>
    </xf>
    <xf numFmtId="2" fontId="0" fillId="5" borderId="4" xfId="0" applyNumberFormat="1" applyFont="1" applyFill="1" applyBorder="1" applyAlignment="1">
      <alignment horizontal="center"/>
    </xf>
    <xf numFmtId="49" fontId="0" fillId="5" borderId="5" xfId="0" applyNumberFormat="1" applyFont="1" applyFill="1" applyBorder="1" applyAlignment="1">
      <alignment horizontal="center"/>
    </xf>
    <xf numFmtId="49" fontId="0" fillId="5" borderId="7" xfId="0" applyNumberFormat="1" applyFill="1" applyBorder="1" applyAlignment="1">
      <alignment horizontal="center"/>
    </xf>
    <xf numFmtId="49" fontId="11" fillId="5" borderId="7" xfId="0" applyNumberFormat="1" applyFont="1" applyFill="1" applyBorder="1" applyAlignment="1">
      <alignment horizontal="center"/>
    </xf>
    <xf numFmtId="49" fontId="0" fillId="5" borderId="22" xfId="0" applyNumberFormat="1" applyFont="1" applyFill="1" applyBorder="1" applyAlignment="1">
      <alignment horizontal="center"/>
    </xf>
    <xf numFmtId="2" fontId="16" fillId="5" borderId="7" xfId="0" applyNumberFormat="1" applyFont="1" applyFill="1" applyBorder="1" applyAlignment="1">
      <alignment horizontal="center"/>
    </xf>
    <xf numFmtId="49" fontId="16" fillId="5" borderId="7" xfId="0" applyNumberFormat="1" applyFont="1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/>
    <xf numFmtId="2" fontId="0" fillId="5" borderId="12" xfId="0" applyNumberFormat="1" applyFill="1" applyBorder="1"/>
    <xf numFmtId="0" fontId="0" fillId="5" borderId="13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2" fontId="0" fillId="5" borderId="0" xfId="0" applyNumberFormat="1" applyFill="1" applyBorder="1"/>
    <xf numFmtId="0" fontId="12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1" fontId="0" fillId="5" borderId="0" xfId="0" applyNumberFormat="1" applyFill="1"/>
    <xf numFmtId="1" fontId="11" fillId="5" borderId="7" xfId="0" applyNumberFormat="1" applyFont="1" applyFill="1" applyBorder="1" applyAlignment="1">
      <alignment horizontal="center"/>
    </xf>
    <xf numFmtId="2" fontId="13" fillId="5" borderId="22" xfId="0" applyNumberFormat="1" applyFont="1" applyFill="1" applyBorder="1" applyAlignment="1">
      <alignment horizontal="center"/>
    </xf>
    <xf numFmtId="166" fontId="0" fillId="5" borderId="7" xfId="0" applyNumberFormat="1" applyFont="1" applyFill="1" applyBorder="1" applyAlignment="1">
      <alignment horizontal="center"/>
    </xf>
    <xf numFmtId="49" fontId="0" fillId="5" borderId="8" xfId="0" applyNumberFormat="1" applyFill="1" applyBorder="1"/>
    <xf numFmtId="49" fontId="0" fillId="5" borderId="25" xfId="0" applyNumberFormat="1" applyFill="1" applyBorder="1" applyAlignment="1">
      <alignment horizontal="center"/>
    </xf>
    <xf numFmtId="49" fontId="0" fillId="5" borderId="25" xfId="0" applyNumberFormat="1" applyFill="1" applyBorder="1" applyAlignment="1">
      <alignment horizontal="left"/>
    </xf>
    <xf numFmtId="49" fontId="0" fillId="5" borderId="9" xfId="0" applyNumberFormat="1" applyFont="1" applyFill="1" applyBorder="1" applyAlignment="1">
      <alignment horizontal="left"/>
    </xf>
    <xf numFmtId="49" fontId="0" fillId="5" borderId="9" xfId="0" applyNumberFormat="1" applyFont="1" applyFill="1" applyBorder="1" applyAlignment="1">
      <alignment horizontal="center"/>
    </xf>
    <xf numFmtId="2" fontId="11" fillId="5" borderId="9" xfId="0" applyNumberFormat="1" applyFont="1" applyFill="1" applyBorder="1" applyAlignment="1">
      <alignment horizontal="center"/>
    </xf>
    <xf numFmtId="2" fontId="0" fillId="5" borderId="9" xfId="0" applyNumberFormat="1" applyFont="1" applyFill="1" applyBorder="1" applyAlignment="1">
      <alignment horizontal="center"/>
    </xf>
    <xf numFmtId="1" fontId="0" fillId="5" borderId="9" xfId="0" applyNumberFormat="1" applyFont="1" applyFill="1" applyBorder="1" applyAlignment="1">
      <alignment horizontal="center"/>
    </xf>
    <xf numFmtId="2" fontId="13" fillId="5" borderId="10" xfId="0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7" fontId="11" fillId="5" borderId="0" xfId="0" applyNumberFormat="1" applyFont="1" applyFill="1" applyBorder="1" applyAlignment="1">
      <alignment horizontal="center"/>
    </xf>
    <xf numFmtId="14" fontId="12" fillId="3" borderId="0" xfId="0" applyNumberFormat="1" applyFont="1" applyFill="1" applyBorder="1" applyAlignment="1">
      <alignment horizontal="left"/>
    </xf>
    <xf numFmtId="2" fontId="13" fillId="0" borderId="10" xfId="0" applyNumberFormat="1" applyFont="1" applyFill="1" applyBorder="1" applyAlignment="1">
      <alignment horizontal="center"/>
    </xf>
    <xf numFmtId="166" fontId="11" fillId="5" borderId="9" xfId="0" applyNumberFormat="1" applyFont="1" applyFill="1" applyBorder="1" applyAlignment="1">
      <alignment horizontal="center"/>
    </xf>
    <xf numFmtId="1" fontId="11" fillId="5" borderId="9" xfId="0" applyNumberFormat="1" applyFont="1" applyFill="1" applyBorder="1" applyAlignment="1">
      <alignment horizontal="center"/>
    </xf>
    <xf numFmtId="9" fontId="0" fillId="5" borderId="0" xfId="120" applyFont="1" applyFill="1"/>
    <xf numFmtId="2" fontId="0" fillId="5" borderId="0" xfId="120" applyNumberFormat="1" applyFont="1" applyFill="1"/>
    <xf numFmtId="0" fontId="0" fillId="5" borderId="12" xfId="0" applyFill="1" applyBorder="1" applyAlignment="1"/>
    <xf numFmtId="0" fontId="0" fillId="5" borderId="12" xfId="0" applyFont="1" applyFill="1" applyBorder="1" applyAlignment="1">
      <alignment horizontal="center"/>
    </xf>
    <xf numFmtId="0" fontId="11" fillId="5" borderId="12" xfId="0" applyFont="1" applyFill="1" applyBorder="1" applyAlignment="1"/>
    <xf numFmtId="2" fontId="0" fillId="5" borderId="7" xfId="120" applyNumberFormat="1" applyFont="1" applyFill="1" applyBorder="1" applyAlignment="1">
      <alignment horizontal="center"/>
    </xf>
    <xf numFmtId="1" fontId="0" fillId="5" borderId="9" xfId="120" applyNumberFormat="1" applyFont="1" applyFill="1" applyBorder="1" applyAlignment="1">
      <alignment horizontal="center"/>
    </xf>
    <xf numFmtId="49" fontId="0" fillId="5" borderId="9" xfId="0" applyNumberFormat="1" applyFill="1" applyBorder="1" applyAlignment="1">
      <alignment horizontal="center"/>
    </xf>
    <xf numFmtId="2" fontId="16" fillId="5" borderId="9" xfId="0" applyNumberFormat="1" applyFont="1" applyFill="1" applyBorder="1" applyAlignment="1">
      <alignment horizontal="center"/>
    </xf>
    <xf numFmtId="49" fontId="16" fillId="5" borderId="9" xfId="0" applyNumberFormat="1" applyFont="1" applyFill="1" applyBorder="1" applyAlignment="1">
      <alignment horizontal="center"/>
    </xf>
    <xf numFmtId="49" fontId="0" fillId="5" borderId="10" xfId="0" applyNumberFormat="1" applyFont="1" applyFill="1" applyBorder="1" applyAlignment="1">
      <alignment horizontal="center"/>
    </xf>
    <xf numFmtId="1" fontId="0" fillId="5" borderId="22" xfId="120" applyNumberFormat="1" applyFont="1" applyFill="1" applyBorder="1" applyAlignment="1">
      <alignment horizontal="center"/>
    </xf>
    <xf numFmtId="167" fontId="11" fillId="5" borderId="28" xfId="0" applyNumberFormat="1" applyFont="1" applyFill="1" applyBorder="1" applyAlignment="1">
      <alignment horizontal="center"/>
    </xf>
    <xf numFmtId="49" fontId="0" fillId="4" borderId="8" xfId="0" applyNumberFormat="1" applyFill="1" applyBorder="1"/>
    <xf numFmtId="49" fontId="0" fillId="4" borderId="25" xfId="0" applyNumberFormat="1" applyFill="1" applyBorder="1" applyAlignment="1">
      <alignment horizontal="center"/>
    </xf>
    <xf numFmtId="49" fontId="0" fillId="4" borderId="9" xfId="0" applyNumberFormat="1" applyFont="1" applyFill="1" applyBorder="1" applyAlignment="1">
      <alignment horizontal="left"/>
    </xf>
    <xf numFmtId="49" fontId="0" fillId="4" borderId="9" xfId="0" applyNumberFormat="1" applyFont="1" applyFill="1" applyBorder="1" applyAlignment="1">
      <alignment horizontal="center"/>
    </xf>
    <xf numFmtId="2" fontId="11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120" applyNumberFormat="1" applyFont="1" applyFill="1" applyBorder="1" applyAlignment="1">
      <alignment horizontal="center"/>
    </xf>
    <xf numFmtId="166" fontId="11" fillId="4" borderId="9" xfId="0" applyNumberFormat="1" applyFont="1" applyFill="1" applyBorder="1" applyAlignment="1">
      <alignment horizontal="center"/>
    </xf>
    <xf numFmtId="1" fontId="0" fillId="4" borderId="10" xfId="12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</cellXfs>
  <cellStyles count="121">
    <cellStyle name="Comma 2" xfId="1" xr:uid="{00000000-0005-0000-0000-000000000000}"/>
    <cellStyle name="Comma 2 2" xfId="9" xr:uid="{00000000-0005-0000-0000-000001000000}"/>
    <cellStyle name="Hyperlink" xfId="16" builtinId="8"/>
    <cellStyle name="Hyperlink 2" xfId="4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0" xr:uid="{00000000-0005-0000-0000-000007000000}"/>
    <cellStyle name="Normal 13" xfId="21" xr:uid="{00000000-0005-0000-0000-000008000000}"/>
    <cellStyle name="Normal 14" xfId="22" xr:uid="{00000000-0005-0000-0000-000009000000}"/>
    <cellStyle name="Normal 15" xfId="23" xr:uid="{00000000-0005-0000-0000-00000A000000}"/>
    <cellStyle name="Normal 16" xfId="24" xr:uid="{00000000-0005-0000-0000-00000B000000}"/>
    <cellStyle name="Normal 17" xfId="25" xr:uid="{00000000-0005-0000-0000-00000C000000}"/>
    <cellStyle name="Normal 18" xfId="26" xr:uid="{00000000-0005-0000-0000-00000D000000}"/>
    <cellStyle name="Normal 19" xfId="27" xr:uid="{00000000-0005-0000-0000-00000E000000}"/>
    <cellStyle name="Normal 2" xfId="2" xr:uid="{00000000-0005-0000-0000-00000F000000}"/>
    <cellStyle name="Normal 2 2" xfId="5" xr:uid="{00000000-0005-0000-0000-000010000000}"/>
    <cellStyle name="Normal 2 2 2" xfId="8" xr:uid="{00000000-0005-0000-0000-000011000000}"/>
    <cellStyle name="Normal 2 2 3" xfId="17" xr:uid="{00000000-0005-0000-0000-000012000000}"/>
    <cellStyle name="Normal 20" xfId="28" xr:uid="{00000000-0005-0000-0000-000013000000}"/>
    <cellStyle name="Normal 22" xfId="29" xr:uid="{00000000-0005-0000-0000-000014000000}"/>
    <cellStyle name="Normal 23" xfId="30" xr:uid="{00000000-0005-0000-0000-000015000000}"/>
    <cellStyle name="Normal 24" xfId="31" xr:uid="{00000000-0005-0000-0000-000016000000}"/>
    <cellStyle name="Normal 25" xfId="32" xr:uid="{00000000-0005-0000-0000-000017000000}"/>
    <cellStyle name="Normal 27" xfId="33" xr:uid="{00000000-0005-0000-0000-000018000000}"/>
    <cellStyle name="Normal 28" xfId="34" xr:uid="{00000000-0005-0000-0000-000019000000}"/>
    <cellStyle name="Normal 29" xfId="35" xr:uid="{00000000-0005-0000-0000-00001A000000}"/>
    <cellStyle name="Normal 3" xfId="3" xr:uid="{00000000-0005-0000-0000-00001B000000}"/>
    <cellStyle name="Normal 3 2" xfId="6" xr:uid="{00000000-0005-0000-0000-00001C000000}"/>
    <cellStyle name="Normal 3 2 2" xfId="36" xr:uid="{00000000-0005-0000-0000-00001D000000}"/>
    <cellStyle name="Normal 3 3" xfId="11" xr:uid="{00000000-0005-0000-0000-00001E000000}"/>
    <cellStyle name="Normal 30" xfId="37" xr:uid="{00000000-0005-0000-0000-00001F000000}"/>
    <cellStyle name="Normal 31" xfId="38" xr:uid="{00000000-0005-0000-0000-000020000000}"/>
    <cellStyle name="Normal 32" xfId="39" xr:uid="{00000000-0005-0000-0000-000021000000}"/>
    <cellStyle name="Normal 33" xfId="40" xr:uid="{00000000-0005-0000-0000-000022000000}"/>
    <cellStyle name="Normal 34" xfId="41" xr:uid="{00000000-0005-0000-0000-000023000000}"/>
    <cellStyle name="Normal 35" xfId="42" xr:uid="{00000000-0005-0000-0000-000024000000}"/>
    <cellStyle name="Normal 36" xfId="43" xr:uid="{00000000-0005-0000-0000-000025000000}"/>
    <cellStyle name="Normal 37" xfId="44" xr:uid="{00000000-0005-0000-0000-000026000000}"/>
    <cellStyle name="Normal 38" xfId="45" xr:uid="{00000000-0005-0000-0000-000027000000}"/>
    <cellStyle name="Normal 39" xfId="46" xr:uid="{00000000-0005-0000-0000-000028000000}"/>
    <cellStyle name="Normal 4" xfId="12" xr:uid="{00000000-0005-0000-0000-000029000000}"/>
    <cellStyle name="Normal 4 2" xfId="47" xr:uid="{00000000-0005-0000-0000-00002A000000}"/>
    <cellStyle name="Normal 40" xfId="48" xr:uid="{00000000-0005-0000-0000-00002B000000}"/>
    <cellStyle name="Normal 41" xfId="49" xr:uid="{00000000-0005-0000-0000-00002C000000}"/>
    <cellStyle name="Normal 42" xfId="50" xr:uid="{00000000-0005-0000-0000-00002D000000}"/>
    <cellStyle name="Normal 43" xfId="51" xr:uid="{00000000-0005-0000-0000-00002E000000}"/>
    <cellStyle name="Normal 44" xfId="52" xr:uid="{00000000-0005-0000-0000-00002F000000}"/>
    <cellStyle name="Normal 45" xfId="53" xr:uid="{00000000-0005-0000-0000-000030000000}"/>
    <cellStyle name="Normal 46" xfId="54" xr:uid="{00000000-0005-0000-0000-000031000000}"/>
    <cellStyle name="Normal 47" xfId="55" xr:uid="{00000000-0005-0000-0000-000032000000}"/>
    <cellStyle name="Normal 48" xfId="56" xr:uid="{00000000-0005-0000-0000-000033000000}"/>
    <cellStyle name="Normal 49" xfId="57" xr:uid="{00000000-0005-0000-0000-000034000000}"/>
    <cellStyle name="Normal 5" xfId="10" xr:uid="{00000000-0005-0000-0000-000035000000}"/>
    <cellStyle name="Normal 5 2" xfId="15" xr:uid="{00000000-0005-0000-0000-000036000000}"/>
    <cellStyle name="Normal 5 3" xfId="118" xr:uid="{00000000-0005-0000-0000-000037000000}"/>
    <cellStyle name="Normal 5 3 2" xfId="119" xr:uid="{00000000-0005-0000-0000-000038000000}"/>
    <cellStyle name="Normal 50" xfId="58" xr:uid="{00000000-0005-0000-0000-000039000000}"/>
    <cellStyle name="Normal 51" xfId="59" xr:uid="{00000000-0005-0000-0000-00003A000000}"/>
    <cellStyle name="Normal 52" xfId="60" xr:uid="{00000000-0005-0000-0000-00003B000000}"/>
    <cellStyle name="Normal 53" xfId="61" xr:uid="{00000000-0005-0000-0000-00003C000000}"/>
    <cellStyle name="Normal 54" xfId="62" xr:uid="{00000000-0005-0000-0000-00003D000000}"/>
    <cellStyle name="Normal 55" xfId="63" xr:uid="{00000000-0005-0000-0000-00003E000000}"/>
    <cellStyle name="Normal 6" xfId="64" xr:uid="{00000000-0005-0000-0000-00003F000000}"/>
    <cellStyle name="Normal 7" xfId="65" xr:uid="{00000000-0005-0000-0000-000040000000}"/>
    <cellStyle name="Normal 8" xfId="66" xr:uid="{00000000-0005-0000-0000-000041000000}"/>
    <cellStyle name="Normal 9" xfId="67" xr:uid="{00000000-0005-0000-0000-000042000000}"/>
    <cellStyle name="Percent" xfId="120" builtinId="5"/>
    <cellStyle name="Percent 10" xfId="68" xr:uid="{00000000-0005-0000-0000-000044000000}"/>
    <cellStyle name="Percent 11" xfId="69" xr:uid="{00000000-0005-0000-0000-000045000000}"/>
    <cellStyle name="Percent 12" xfId="70" xr:uid="{00000000-0005-0000-0000-000046000000}"/>
    <cellStyle name="Percent 13" xfId="71" xr:uid="{00000000-0005-0000-0000-000047000000}"/>
    <cellStyle name="Percent 14" xfId="72" xr:uid="{00000000-0005-0000-0000-000048000000}"/>
    <cellStyle name="Percent 15" xfId="73" xr:uid="{00000000-0005-0000-0000-000049000000}"/>
    <cellStyle name="Percent 16" xfId="74" xr:uid="{00000000-0005-0000-0000-00004A000000}"/>
    <cellStyle name="Percent 17" xfId="75" xr:uid="{00000000-0005-0000-0000-00004B000000}"/>
    <cellStyle name="Percent 18" xfId="76" xr:uid="{00000000-0005-0000-0000-00004C000000}"/>
    <cellStyle name="Percent 19" xfId="77" xr:uid="{00000000-0005-0000-0000-00004D000000}"/>
    <cellStyle name="Percent 2" xfId="7" xr:uid="{00000000-0005-0000-0000-00004E000000}"/>
    <cellStyle name="Percent 2 2" xfId="117" xr:uid="{00000000-0005-0000-0000-00004F000000}"/>
    <cellStyle name="Percent 20" xfId="78" xr:uid="{00000000-0005-0000-0000-000050000000}"/>
    <cellStyle name="Percent 21" xfId="79" xr:uid="{00000000-0005-0000-0000-000051000000}"/>
    <cellStyle name="Percent 22" xfId="80" xr:uid="{00000000-0005-0000-0000-000052000000}"/>
    <cellStyle name="Percent 23" xfId="81" xr:uid="{00000000-0005-0000-0000-000053000000}"/>
    <cellStyle name="Percent 24" xfId="82" xr:uid="{00000000-0005-0000-0000-000054000000}"/>
    <cellStyle name="Percent 27" xfId="83" xr:uid="{00000000-0005-0000-0000-000055000000}"/>
    <cellStyle name="Percent 28" xfId="84" xr:uid="{00000000-0005-0000-0000-000056000000}"/>
    <cellStyle name="Percent 29" xfId="85" xr:uid="{00000000-0005-0000-0000-000057000000}"/>
    <cellStyle name="Percent 3" xfId="13" xr:uid="{00000000-0005-0000-0000-000058000000}"/>
    <cellStyle name="Percent 30" xfId="86" xr:uid="{00000000-0005-0000-0000-000059000000}"/>
    <cellStyle name="Percent 31" xfId="87" xr:uid="{00000000-0005-0000-0000-00005A000000}"/>
    <cellStyle name="Percent 32" xfId="88" xr:uid="{00000000-0005-0000-0000-00005B000000}"/>
    <cellStyle name="Percent 33" xfId="89" xr:uid="{00000000-0005-0000-0000-00005C000000}"/>
    <cellStyle name="Percent 34" xfId="90" xr:uid="{00000000-0005-0000-0000-00005D000000}"/>
    <cellStyle name="Percent 35" xfId="91" xr:uid="{00000000-0005-0000-0000-00005E000000}"/>
    <cellStyle name="Percent 36" xfId="92" xr:uid="{00000000-0005-0000-0000-00005F000000}"/>
    <cellStyle name="Percent 37" xfId="93" xr:uid="{00000000-0005-0000-0000-000060000000}"/>
    <cellStyle name="Percent 38" xfId="94" xr:uid="{00000000-0005-0000-0000-000061000000}"/>
    <cellStyle name="Percent 39" xfId="95" xr:uid="{00000000-0005-0000-0000-000062000000}"/>
    <cellStyle name="Percent 4" xfId="96" xr:uid="{00000000-0005-0000-0000-000063000000}"/>
    <cellStyle name="Percent 40" xfId="97" xr:uid="{00000000-0005-0000-0000-000064000000}"/>
    <cellStyle name="Percent 41" xfId="98" xr:uid="{00000000-0005-0000-0000-000065000000}"/>
    <cellStyle name="Percent 42" xfId="99" xr:uid="{00000000-0005-0000-0000-000066000000}"/>
    <cellStyle name="Percent 43" xfId="100" xr:uid="{00000000-0005-0000-0000-000067000000}"/>
    <cellStyle name="Percent 44" xfId="101" xr:uid="{00000000-0005-0000-0000-000068000000}"/>
    <cellStyle name="Percent 45" xfId="102" xr:uid="{00000000-0005-0000-0000-000069000000}"/>
    <cellStyle name="Percent 46" xfId="103" xr:uid="{00000000-0005-0000-0000-00006A000000}"/>
    <cellStyle name="Percent 47" xfId="104" xr:uid="{00000000-0005-0000-0000-00006B000000}"/>
    <cellStyle name="Percent 48" xfId="105" xr:uid="{00000000-0005-0000-0000-00006C000000}"/>
    <cellStyle name="Percent 49" xfId="106" xr:uid="{00000000-0005-0000-0000-00006D000000}"/>
    <cellStyle name="Percent 5" xfId="107" xr:uid="{00000000-0005-0000-0000-00006E000000}"/>
    <cellStyle name="Percent 50" xfId="108" xr:uid="{00000000-0005-0000-0000-00006F000000}"/>
    <cellStyle name="Percent 51" xfId="109" xr:uid="{00000000-0005-0000-0000-000070000000}"/>
    <cellStyle name="Percent 52" xfId="110" xr:uid="{00000000-0005-0000-0000-000071000000}"/>
    <cellStyle name="Percent 53" xfId="111" xr:uid="{00000000-0005-0000-0000-000072000000}"/>
    <cellStyle name="Percent 54" xfId="112" xr:uid="{00000000-0005-0000-0000-000073000000}"/>
    <cellStyle name="Percent 6" xfId="113" xr:uid="{00000000-0005-0000-0000-000074000000}"/>
    <cellStyle name="Percent 7" xfId="114" xr:uid="{00000000-0005-0000-0000-000075000000}"/>
    <cellStyle name="Percent 8" xfId="115" xr:uid="{00000000-0005-0000-0000-000076000000}"/>
    <cellStyle name="Percent 9" xfId="116" xr:uid="{00000000-0005-0000-0000-000077000000}"/>
    <cellStyle name="Standaard_PCBBEREK-I014-WHO" xfId="14" xr:uid="{00000000-0005-0000-0000-000078000000}"/>
  </cellStyles>
  <dxfs count="282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colors>
    <mruColors>
      <color rgb="FF90EE90"/>
      <color rgb="FF94D094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3495-B320-482D-B46E-0897DA7B6A2E}">
  <sheetPr>
    <pageSetUpPr fitToPage="1"/>
  </sheetPr>
  <dimension ref="A1:Y60"/>
  <sheetViews>
    <sheetView tabSelected="1" topLeftCell="A2" zoomScale="70" zoomScaleNormal="70" zoomScalePageLayoutView="85" workbookViewId="0">
      <selection activeCell="L30" sqref="L30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139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41" t="s">
        <v>22</v>
      </c>
      <c r="B14" s="42" t="s">
        <v>13</v>
      </c>
      <c r="C14" s="43">
        <v>1</v>
      </c>
      <c r="D14" s="43" t="s">
        <v>64</v>
      </c>
      <c r="E14" s="44" t="s">
        <v>65</v>
      </c>
      <c r="F14" s="50">
        <v>90.7</v>
      </c>
      <c r="G14" s="83">
        <v>104.83758589659094</v>
      </c>
      <c r="H14" s="47">
        <f>G14*0.025</f>
        <v>2.6209396474147737</v>
      </c>
      <c r="I14" s="44"/>
      <c r="J14" s="48">
        <f>((F14-G14)/G14)*100</f>
        <v>-13.485226482166309</v>
      </c>
      <c r="K14" s="37">
        <f>(F14-G14)/H14</f>
        <v>-5.3940905928665241</v>
      </c>
      <c r="L14" s="80"/>
      <c r="M14" s="41" t="s">
        <v>22</v>
      </c>
      <c r="N14" s="42" t="s">
        <v>13</v>
      </c>
      <c r="O14" s="44">
        <v>1</v>
      </c>
      <c r="P14" s="43" t="s">
        <v>64</v>
      </c>
      <c r="Q14" s="44" t="s">
        <v>65</v>
      </c>
      <c r="R14" s="50"/>
      <c r="S14" s="47"/>
      <c r="T14" s="44"/>
      <c r="U14" s="44"/>
      <c r="V14" s="44"/>
      <c r="W14" s="110"/>
    </row>
    <row r="15" spans="1:23" x14ac:dyDescent="0.25">
      <c r="A15" s="41" t="s">
        <v>16</v>
      </c>
      <c r="B15" s="42" t="s">
        <v>61</v>
      </c>
      <c r="C15" s="43">
        <v>2</v>
      </c>
      <c r="D15" s="43" t="s">
        <v>62</v>
      </c>
      <c r="E15" s="44" t="s">
        <v>63</v>
      </c>
      <c r="F15" s="50">
        <v>98.5</v>
      </c>
      <c r="G15" s="83">
        <v>98.37</v>
      </c>
      <c r="H15" s="47">
        <f>2/2</f>
        <v>1</v>
      </c>
      <c r="I15" s="44"/>
      <c r="J15" s="104">
        <f>F15-G15</f>
        <v>0.12999999999999545</v>
      </c>
      <c r="K15" s="37">
        <f t="shared" ref="K15:K20" si="0">(F15-G15)/H15</f>
        <v>0.12999999999999545</v>
      </c>
      <c r="L15" s="57"/>
      <c r="M15" s="41" t="s">
        <v>16</v>
      </c>
      <c r="N15" s="42" t="s">
        <v>61</v>
      </c>
      <c r="O15" s="44">
        <v>2</v>
      </c>
      <c r="P15" s="43" t="s">
        <v>62</v>
      </c>
      <c r="Q15" s="44" t="s">
        <v>63</v>
      </c>
      <c r="R15" s="50"/>
      <c r="S15" s="47"/>
      <c r="T15" s="44"/>
      <c r="U15" s="44"/>
      <c r="V15" s="44"/>
      <c r="W15" s="110"/>
    </row>
    <row r="16" spans="1:23" x14ac:dyDescent="0.25">
      <c r="A16" s="41" t="s">
        <v>12</v>
      </c>
      <c r="B16" s="42" t="s">
        <v>13</v>
      </c>
      <c r="C16" s="43">
        <v>3</v>
      </c>
      <c r="D16" s="43" t="s">
        <v>60</v>
      </c>
      <c r="E16" s="44" t="s">
        <v>55</v>
      </c>
      <c r="F16" s="46">
        <v>6.58</v>
      </c>
      <c r="G16" s="47">
        <v>6.5793715493144349</v>
      </c>
      <c r="H16" s="47">
        <f>G16*((14-0.53*G16)/200)</f>
        <v>0.34584246399460067</v>
      </c>
      <c r="I16" s="44"/>
      <c r="J16" s="48">
        <f>((F16-G16)/G16)*100</f>
        <v>9.5518345613213908E-3</v>
      </c>
      <c r="K16" s="37">
        <f>(F16-G16)/H16</f>
        <v>1.817158825166635E-3</v>
      </c>
      <c r="L16" s="80"/>
      <c r="M16" s="41" t="s">
        <v>12</v>
      </c>
      <c r="N16" s="42" t="s">
        <v>13</v>
      </c>
      <c r="O16" s="44">
        <v>3</v>
      </c>
      <c r="P16" s="43" t="s">
        <v>60</v>
      </c>
      <c r="Q16" s="44" t="s">
        <v>55</v>
      </c>
      <c r="R16" s="50"/>
      <c r="S16" s="47"/>
      <c r="T16" s="44"/>
      <c r="U16" s="44"/>
      <c r="V16" s="44"/>
      <c r="W16" s="110"/>
    </row>
    <row r="17" spans="1:25" x14ac:dyDescent="0.25">
      <c r="A17" s="41" t="s">
        <v>26</v>
      </c>
      <c r="B17" s="42" t="s">
        <v>13</v>
      </c>
      <c r="C17" s="43">
        <v>4</v>
      </c>
      <c r="D17" s="43" t="s">
        <v>59</v>
      </c>
      <c r="E17" s="44" t="s">
        <v>55</v>
      </c>
      <c r="F17" s="46">
        <v>6.57</v>
      </c>
      <c r="G17" s="47">
        <v>6.603048142834882</v>
      </c>
      <c r="H17" s="47">
        <f t="shared" ref="H17:H19" si="1">G17*((14-0.53*G17)/200)</f>
        <v>0.34667272134046451</v>
      </c>
      <c r="I17" s="44"/>
      <c r="J17" s="48">
        <f>((F17-G17)/G17)*100</f>
        <v>-0.50049828685170139</v>
      </c>
      <c r="K17" s="37">
        <f>(F17-G17)/H17</f>
        <v>-9.5329516285838217E-2</v>
      </c>
      <c r="L17" s="80"/>
      <c r="M17" s="41" t="s">
        <v>26</v>
      </c>
      <c r="N17" s="42" t="s">
        <v>13</v>
      </c>
      <c r="O17" s="44">
        <v>4</v>
      </c>
      <c r="P17" s="43" t="s">
        <v>59</v>
      </c>
      <c r="Q17" s="44" t="s">
        <v>55</v>
      </c>
      <c r="R17" s="50"/>
      <c r="S17" s="47"/>
      <c r="T17" s="44"/>
      <c r="U17" s="44"/>
      <c r="V17" s="44"/>
      <c r="W17" s="110"/>
    </row>
    <row r="18" spans="1:25" x14ac:dyDescent="0.25">
      <c r="A18" s="41" t="s">
        <v>24</v>
      </c>
      <c r="B18" s="42" t="s">
        <v>13</v>
      </c>
      <c r="C18" s="43">
        <v>6</v>
      </c>
      <c r="D18" s="43" t="s">
        <v>57</v>
      </c>
      <c r="E18" s="44" t="s">
        <v>55</v>
      </c>
      <c r="F18" s="50">
        <v>11.96</v>
      </c>
      <c r="G18" s="83">
        <v>12.057767973210552</v>
      </c>
      <c r="H18" s="47">
        <f t="shared" si="1"/>
        <v>0.45876087161091605</v>
      </c>
      <c r="I18" s="44"/>
      <c r="J18" s="48">
        <f t="shared" ref="J18:J20" si="2">((F18-G18)/G18)*100</f>
        <v>-0.81082977734990624</v>
      </c>
      <c r="K18" s="37">
        <f t="shared" si="0"/>
        <v>-0.21311314730753741</v>
      </c>
      <c r="L18" s="80"/>
      <c r="M18" s="41" t="s">
        <v>24</v>
      </c>
      <c r="N18" s="42" t="s">
        <v>13</v>
      </c>
      <c r="O18" s="44">
        <v>6</v>
      </c>
      <c r="P18" s="43" t="s">
        <v>57</v>
      </c>
      <c r="Q18" s="44" t="s">
        <v>55</v>
      </c>
      <c r="R18" s="50"/>
      <c r="S18" s="47"/>
      <c r="T18" s="44"/>
      <c r="U18" s="44"/>
      <c r="V18" s="44"/>
      <c r="W18" s="110"/>
    </row>
    <row r="19" spans="1:25" x14ac:dyDescent="0.25">
      <c r="A19" s="41" t="s">
        <v>20</v>
      </c>
      <c r="B19" s="42" t="s">
        <v>13</v>
      </c>
      <c r="C19" s="43">
        <v>7</v>
      </c>
      <c r="D19" s="43" t="s">
        <v>56</v>
      </c>
      <c r="E19" s="44" t="s">
        <v>55</v>
      </c>
      <c r="F19" s="50">
        <v>11.96</v>
      </c>
      <c r="G19" s="83">
        <v>12.18957013404162</v>
      </c>
      <c r="H19" s="47">
        <f t="shared" si="1"/>
        <v>0.45951801624320687</v>
      </c>
      <c r="I19" s="44"/>
      <c r="J19" s="48">
        <f t="shared" si="2"/>
        <v>-1.8833324843876367</v>
      </c>
      <c r="K19" s="37">
        <f t="shared" si="0"/>
        <v>-0.49958897350417691</v>
      </c>
      <c r="L19" s="80"/>
      <c r="M19" s="41" t="s">
        <v>20</v>
      </c>
      <c r="N19" s="42" t="s">
        <v>13</v>
      </c>
      <c r="O19" s="44">
        <v>7</v>
      </c>
      <c r="P19" s="43" t="s">
        <v>56</v>
      </c>
      <c r="Q19" s="44" t="s">
        <v>55</v>
      </c>
      <c r="R19" s="50"/>
      <c r="S19" s="47"/>
      <c r="T19" s="44"/>
      <c r="U19" s="44"/>
      <c r="V19" s="44"/>
      <c r="W19" s="110"/>
    </row>
    <row r="20" spans="1:25" x14ac:dyDescent="0.25">
      <c r="A20" s="41" t="s">
        <v>17</v>
      </c>
      <c r="B20" s="42" t="s">
        <v>13</v>
      </c>
      <c r="C20" s="43">
        <v>9</v>
      </c>
      <c r="D20" s="43" t="s">
        <v>52</v>
      </c>
      <c r="E20" s="44" t="s">
        <v>53</v>
      </c>
      <c r="F20" s="46">
        <v>13.3</v>
      </c>
      <c r="G20" s="47">
        <v>9.64</v>
      </c>
      <c r="H20" s="47">
        <f>G20*0.05</f>
        <v>0.48200000000000004</v>
      </c>
      <c r="I20" s="44"/>
      <c r="J20" s="48">
        <f t="shared" si="2"/>
        <v>37.966804979253112</v>
      </c>
      <c r="K20" s="37">
        <f t="shared" si="0"/>
        <v>7.5933609958506221</v>
      </c>
      <c r="L20" s="80"/>
      <c r="M20" s="41" t="s">
        <v>17</v>
      </c>
      <c r="N20" s="42" t="s">
        <v>13</v>
      </c>
      <c r="O20" s="44">
        <v>9</v>
      </c>
      <c r="P20" s="43" t="s">
        <v>52</v>
      </c>
      <c r="Q20" s="44" t="s">
        <v>53</v>
      </c>
      <c r="R20" s="50"/>
      <c r="S20" s="47"/>
      <c r="T20" s="44"/>
      <c r="U20" s="44"/>
      <c r="V20" s="44"/>
      <c r="W20" s="110"/>
    </row>
    <row r="21" spans="1:25" x14ac:dyDescent="0.25">
      <c r="A21" s="21" t="s">
        <v>42</v>
      </c>
      <c r="B21" s="35" t="s">
        <v>13</v>
      </c>
      <c r="C21" s="24">
        <v>30</v>
      </c>
      <c r="D21" s="24" t="s">
        <v>29</v>
      </c>
      <c r="E21" s="23" t="s">
        <v>30</v>
      </c>
      <c r="F21" s="36">
        <v>33.6</v>
      </c>
      <c r="G21" s="36">
        <v>37.226672372601328</v>
      </c>
      <c r="H21" s="26">
        <f>0.05*G21</f>
        <v>1.8613336186300664</v>
      </c>
      <c r="I21" s="28">
        <v>4</v>
      </c>
      <c r="J21" s="28">
        <f t="shared" ref="J21:J23" si="3">((F21-G21)/G21)*100</f>
        <v>-9.7421341781559345</v>
      </c>
      <c r="K21" s="37">
        <v>-1.94</v>
      </c>
      <c r="M21" s="21" t="s">
        <v>42</v>
      </c>
      <c r="N21" s="22" t="s">
        <v>13</v>
      </c>
      <c r="O21" s="23">
        <v>30</v>
      </c>
      <c r="P21" s="24" t="s">
        <v>29</v>
      </c>
      <c r="Q21" s="23" t="s">
        <v>30</v>
      </c>
      <c r="R21" s="36">
        <f>F21</f>
        <v>33.6</v>
      </c>
      <c r="S21" s="25">
        <v>35.49</v>
      </c>
      <c r="T21" s="25">
        <v>1.29</v>
      </c>
      <c r="U21" s="23"/>
      <c r="V21" s="28">
        <f t="shared" ref="V21:V48" si="4">((R21-S21)/S21)*100</f>
        <v>-5.32544378698225</v>
      </c>
      <c r="W21" s="37">
        <v>-1.46</v>
      </c>
      <c r="Y21" s="99"/>
    </row>
    <row r="22" spans="1:25" x14ac:dyDescent="0.25">
      <c r="A22" s="21" t="s">
        <v>41</v>
      </c>
      <c r="B22" s="35" t="s">
        <v>13</v>
      </c>
      <c r="C22" s="24">
        <v>31</v>
      </c>
      <c r="D22" s="24" t="s">
        <v>29</v>
      </c>
      <c r="E22" s="23" t="s">
        <v>30</v>
      </c>
      <c r="F22" s="36">
        <v>79.3</v>
      </c>
      <c r="G22" s="38">
        <v>81.970447438477805</v>
      </c>
      <c r="H22" s="26">
        <f t="shared" ref="H22:H23" si="5">0.05*G22</f>
        <v>4.0985223719238908</v>
      </c>
      <c r="I22" s="28">
        <v>4</v>
      </c>
      <c r="J22" s="28">
        <f t="shared" si="3"/>
        <v>-3.2578173255453908</v>
      </c>
      <c r="K22" s="37">
        <v>-0.66</v>
      </c>
      <c r="M22" s="21" t="s">
        <v>41</v>
      </c>
      <c r="N22" s="22" t="s">
        <v>13</v>
      </c>
      <c r="O22" s="23">
        <v>31</v>
      </c>
      <c r="P22" s="24" t="s">
        <v>29</v>
      </c>
      <c r="Q22" s="23" t="s">
        <v>30</v>
      </c>
      <c r="R22" s="36">
        <f t="shared" ref="R22:R57" si="6">F22</f>
        <v>79.3</v>
      </c>
      <c r="S22" s="25">
        <v>81.38</v>
      </c>
      <c r="T22" s="25">
        <v>2.2999999999999998</v>
      </c>
      <c r="U22" s="23"/>
      <c r="V22" s="28">
        <f t="shared" si="4"/>
        <v>-2.5559105431309885</v>
      </c>
      <c r="W22" s="37">
        <v>-0.9</v>
      </c>
      <c r="Y22" s="99"/>
    </row>
    <row r="23" spans="1:25" x14ac:dyDescent="0.25">
      <c r="A23" s="21" t="s">
        <v>40</v>
      </c>
      <c r="B23" s="35" t="s">
        <v>13</v>
      </c>
      <c r="C23" s="24">
        <v>32</v>
      </c>
      <c r="D23" s="24" t="s">
        <v>29</v>
      </c>
      <c r="E23" s="23" t="s">
        <v>30</v>
      </c>
      <c r="F23" s="36">
        <v>56.9</v>
      </c>
      <c r="G23" s="38">
        <v>58.419502562813939</v>
      </c>
      <c r="H23" s="26">
        <f t="shared" si="5"/>
        <v>2.920975128140697</v>
      </c>
      <c r="I23" s="28">
        <v>4</v>
      </c>
      <c r="J23" s="28">
        <f t="shared" si="3"/>
        <v>-2.6010193448328969</v>
      </c>
      <c r="K23" s="37">
        <v>-0.51</v>
      </c>
      <c r="M23" s="21" t="s">
        <v>40</v>
      </c>
      <c r="N23" s="22" t="s">
        <v>13</v>
      </c>
      <c r="O23" s="23">
        <v>32</v>
      </c>
      <c r="P23" s="24" t="s">
        <v>29</v>
      </c>
      <c r="Q23" s="23" t="s">
        <v>30</v>
      </c>
      <c r="R23" s="36">
        <f t="shared" si="6"/>
        <v>56.9</v>
      </c>
      <c r="S23" s="25">
        <v>57.63</v>
      </c>
      <c r="T23" s="25">
        <v>1.7</v>
      </c>
      <c r="U23" s="23"/>
      <c r="V23" s="28">
        <f t="shared" si="4"/>
        <v>-1.2667013708138191</v>
      </c>
      <c r="W23" s="37">
        <v>-0.43</v>
      </c>
      <c r="Y23" s="99"/>
    </row>
    <row r="24" spans="1:25" x14ac:dyDescent="0.25">
      <c r="A24" s="21" t="s">
        <v>39</v>
      </c>
      <c r="B24" s="35" t="s">
        <v>13</v>
      </c>
      <c r="C24" s="24">
        <v>33</v>
      </c>
      <c r="D24" s="24" t="s">
        <v>29</v>
      </c>
      <c r="E24" s="23" t="s">
        <v>30</v>
      </c>
      <c r="F24" s="36">
        <v>45.3</v>
      </c>
      <c r="G24" s="38"/>
      <c r="H24" s="26"/>
      <c r="I24" s="28"/>
      <c r="J24" s="28"/>
      <c r="K24" s="39"/>
      <c r="M24" s="21" t="s">
        <v>39</v>
      </c>
      <c r="N24" s="22" t="s">
        <v>13</v>
      </c>
      <c r="O24" s="23">
        <v>33</v>
      </c>
      <c r="P24" s="24" t="s">
        <v>29</v>
      </c>
      <c r="Q24" s="23" t="s">
        <v>30</v>
      </c>
      <c r="R24" s="36">
        <f t="shared" si="6"/>
        <v>45.3</v>
      </c>
      <c r="S24" s="25"/>
      <c r="T24" s="25"/>
      <c r="U24" s="23"/>
      <c r="V24" s="28"/>
      <c r="W24" s="39"/>
      <c r="Y24" s="99"/>
    </row>
    <row r="25" spans="1:25" x14ac:dyDescent="0.25">
      <c r="A25" s="21" t="s">
        <v>38</v>
      </c>
      <c r="B25" s="35" t="s">
        <v>13</v>
      </c>
      <c r="C25" s="24">
        <v>34</v>
      </c>
      <c r="D25" s="24" t="s">
        <v>29</v>
      </c>
      <c r="E25" s="23" t="s">
        <v>30</v>
      </c>
      <c r="F25" s="36">
        <v>40.6</v>
      </c>
      <c r="G25" s="38"/>
      <c r="H25" s="26"/>
      <c r="I25" s="28"/>
      <c r="J25" s="28"/>
      <c r="K25" s="39"/>
      <c r="M25" s="21" t="s">
        <v>38</v>
      </c>
      <c r="N25" s="22" t="s">
        <v>13</v>
      </c>
      <c r="O25" s="23">
        <v>34</v>
      </c>
      <c r="P25" s="24" t="s">
        <v>29</v>
      </c>
      <c r="Q25" s="23" t="s">
        <v>30</v>
      </c>
      <c r="R25" s="36">
        <f t="shared" si="6"/>
        <v>40.6</v>
      </c>
      <c r="S25" s="25"/>
      <c r="T25" s="25"/>
      <c r="U25" s="23"/>
      <c r="V25" s="28"/>
      <c r="W25" s="39"/>
      <c r="Y25" s="99"/>
    </row>
    <row r="26" spans="1:25" x14ac:dyDescent="0.25">
      <c r="A26" s="21" t="s">
        <v>37</v>
      </c>
      <c r="B26" s="35" t="s">
        <v>13</v>
      </c>
      <c r="C26" s="24">
        <v>35</v>
      </c>
      <c r="D26" s="24" t="s">
        <v>29</v>
      </c>
      <c r="E26" s="23" t="s">
        <v>30</v>
      </c>
      <c r="F26" s="36">
        <v>56.3</v>
      </c>
      <c r="G26" s="38"/>
      <c r="H26" s="26"/>
      <c r="I26" s="28"/>
      <c r="J26" s="28"/>
      <c r="K26" s="39"/>
      <c r="M26" s="21" t="s">
        <v>37</v>
      </c>
      <c r="N26" s="22" t="s">
        <v>13</v>
      </c>
      <c r="O26" s="23">
        <v>35</v>
      </c>
      <c r="P26" s="24" t="s">
        <v>29</v>
      </c>
      <c r="Q26" s="23" t="s">
        <v>30</v>
      </c>
      <c r="R26" s="36">
        <f t="shared" si="6"/>
        <v>56.3</v>
      </c>
      <c r="S26" s="25"/>
      <c r="T26" s="25"/>
      <c r="U26" s="23"/>
      <c r="V26" s="28"/>
      <c r="W26" s="39"/>
      <c r="Y26" s="99"/>
    </row>
    <row r="27" spans="1:25" x14ac:dyDescent="0.25">
      <c r="A27" s="21" t="s">
        <v>36</v>
      </c>
      <c r="B27" s="35" t="s">
        <v>13</v>
      </c>
      <c r="C27" s="24">
        <v>36</v>
      </c>
      <c r="D27" s="24" t="s">
        <v>29</v>
      </c>
      <c r="E27" s="23" t="s">
        <v>30</v>
      </c>
      <c r="F27" s="40">
        <v>26.1</v>
      </c>
      <c r="G27" s="38"/>
      <c r="H27" s="26"/>
      <c r="I27" s="28"/>
      <c r="J27" s="28"/>
      <c r="K27" s="39"/>
      <c r="M27" s="21" t="s">
        <v>36</v>
      </c>
      <c r="N27" s="22" t="s">
        <v>13</v>
      </c>
      <c r="O27" s="23">
        <v>36</v>
      </c>
      <c r="P27" s="24" t="s">
        <v>29</v>
      </c>
      <c r="Q27" s="23" t="s">
        <v>30</v>
      </c>
      <c r="R27" s="36">
        <f t="shared" si="6"/>
        <v>26.1</v>
      </c>
      <c r="S27" s="25"/>
      <c r="T27" s="25"/>
      <c r="U27" s="23"/>
      <c r="V27" s="28"/>
      <c r="W27" s="39"/>
      <c r="Y27" s="99"/>
    </row>
    <row r="28" spans="1:25" x14ac:dyDescent="0.25">
      <c r="A28" s="21" t="s">
        <v>35</v>
      </c>
      <c r="B28" s="35" t="s">
        <v>13</v>
      </c>
      <c r="C28" s="24">
        <v>37</v>
      </c>
      <c r="D28" s="24" t="s">
        <v>29</v>
      </c>
      <c r="E28" s="23" t="s">
        <v>30</v>
      </c>
      <c r="F28" s="40">
        <v>34.5</v>
      </c>
      <c r="G28" s="38"/>
      <c r="H28" s="26"/>
      <c r="I28" s="28"/>
      <c r="J28" s="28"/>
      <c r="K28" s="39"/>
      <c r="M28" s="21" t="s">
        <v>35</v>
      </c>
      <c r="N28" s="22" t="s">
        <v>13</v>
      </c>
      <c r="O28" s="23">
        <v>37</v>
      </c>
      <c r="P28" s="24" t="s">
        <v>29</v>
      </c>
      <c r="Q28" s="23" t="s">
        <v>30</v>
      </c>
      <c r="R28" s="36">
        <f t="shared" si="6"/>
        <v>34.5</v>
      </c>
      <c r="S28" s="25"/>
      <c r="T28" s="25"/>
      <c r="U28" s="23"/>
      <c r="V28" s="28"/>
      <c r="W28" s="39"/>
      <c r="Y28" s="99"/>
    </row>
    <row r="29" spans="1:25" x14ac:dyDescent="0.25">
      <c r="A29" s="21" t="s">
        <v>34</v>
      </c>
      <c r="B29" s="35" t="s">
        <v>13</v>
      </c>
      <c r="C29" s="24">
        <v>38</v>
      </c>
      <c r="D29" s="24" t="s">
        <v>29</v>
      </c>
      <c r="E29" s="23" t="s">
        <v>30</v>
      </c>
      <c r="F29" s="40">
        <v>47.6</v>
      </c>
      <c r="G29" s="38"/>
      <c r="H29" s="26"/>
      <c r="I29" s="28"/>
      <c r="J29" s="28"/>
      <c r="K29" s="39"/>
      <c r="M29" s="21" t="s">
        <v>34</v>
      </c>
      <c r="N29" s="22" t="s">
        <v>13</v>
      </c>
      <c r="O29" s="23">
        <v>38</v>
      </c>
      <c r="P29" s="24" t="s">
        <v>29</v>
      </c>
      <c r="Q29" s="23" t="s">
        <v>30</v>
      </c>
      <c r="R29" s="36">
        <f t="shared" si="6"/>
        <v>47.6</v>
      </c>
      <c r="S29" s="25"/>
      <c r="T29" s="25"/>
      <c r="U29" s="23"/>
      <c r="V29" s="28"/>
      <c r="W29" s="39"/>
      <c r="Y29" s="99"/>
    </row>
    <row r="30" spans="1:25" x14ac:dyDescent="0.25">
      <c r="A30" s="21" t="s">
        <v>33</v>
      </c>
      <c r="B30" s="35" t="s">
        <v>13</v>
      </c>
      <c r="C30" s="24">
        <v>39</v>
      </c>
      <c r="D30" s="24" t="s">
        <v>29</v>
      </c>
      <c r="E30" s="23" t="s">
        <v>30</v>
      </c>
      <c r="F30" s="36">
        <v>58.7</v>
      </c>
      <c r="G30" s="28"/>
      <c r="H30" s="26"/>
      <c r="I30" s="28"/>
      <c r="J30" s="28"/>
      <c r="K30" s="39"/>
      <c r="M30" s="21" t="s">
        <v>33</v>
      </c>
      <c r="N30" s="22" t="s">
        <v>13</v>
      </c>
      <c r="O30" s="23">
        <v>39</v>
      </c>
      <c r="P30" s="24" t="s">
        <v>29</v>
      </c>
      <c r="Q30" s="23" t="s">
        <v>30</v>
      </c>
      <c r="R30" s="36">
        <f t="shared" si="6"/>
        <v>58.7</v>
      </c>
      <c r="S30" s="25"/>
      <c r="T30" s="25"/>
      <c r="U30" s="23"/>
      <c r="V30" s="28"/>
      <c r="W30" s="39"/>
      <c r="Y30" s="99"/>
    </row>
    <row r="31" spans="1:25" x14ac:dyDescent="0.25">
      <c r="A31" s="21" t="s">
        <v>32</v>
      </c>
      <c r="B31" s="35" t="s">
        <v>13</v>
      </c>
      <c r="C31" s="24">
        <v>40</v>
      </c>
      <c r="D31" s="24" t="s">
        <v>29</v>
      </c>
      <c r="E31" s="23" t="s">
        <v>30</v>
      </c>
      <c r="F31" s="40">
        <v>51.6</v>
      </c>
      <c r="G31" s="28"/>
      <c r="H31" s="26"/>
      <c r="I31" s="28"/>
      <c r="J31" s="28"/>
      <c r="K31" s="39"/>
      <c r="M31" s="21" t="s">
        <v>32</v>
      </c>
      <c r="N31" s="22" t="s">
        <v>13</v>
      </c>
      <c r="O31" s="23">
        <v>40</v>
      </c>
      <c r="P31" s="24" t="s">
        <v>29</v>
      </c>
      <c r="Q31" s="23" t="s">
        <v>30</v>
      </c>
      <c r="R31" s="36">
        <f t="shared" si="6"/>
        <v>51.6</v>
      </c>
      <c r="S31" s="25"/>
      <c r="T31" s="25"/>
      <c r="U31" s="23"/>
      <c r="V31" s="28"/>
      <c r="W31" s="39"/>
      <c r="Y31" s="99"/>
    </row>
    <row r="32" spans="1:25" x14ac:dyDescent="0.25">
      <c r="A32" s="21" t="s">
        <v>31</v>
      </c>
      <c r="B32" s="35" t="s">
        <v>13</v>
      </c>
      <c r="C32" s="24">
        <v>41</v>
      </c>
      <c r="D32" s="24" t="s">
        <v>29</v>
      </c>
      <c r="E32" s="23" t="s">
        <v>30</v>
      </c>
      <c r="F32" s="36">
        <v>66.5</v>
      </c>
      <c r="G32" s="38"/>
      <c r="H32" s="26"/>
      <c r="I32" s="28"/>
      <c r="J32" s="28"/>
      <c r="K32" s="39"/>
      <c r="M32" s="21" t="s">
        <v>31</v>
      </c>
      <c r="N32" s="22" t="s">
        <v>13</v>
      </c>
      <c r="O32" s="23">
        <v>41</v>
      </c>
      <c r="P32" s="24" t="s">
        <v>29</v>
      </c>
      <c r="Q32" s="23" t="s">
        <v>30</v>
      </c>
      <c r="R32" s="36">
        <f t="shared" si="6"/>
        <v>66.5</v>
      </c>
      <c r="S32" s="36"/>
      <c r="T32" s="25"/>
      <c r="U32" s="23"/>
      <c r="V32" s="28"/>
      <c r="W32" s="39"/>
      <c r="Y32" s="99"/>
    </row>
    <row r="33" spans="1:25" x14ac:dyDescent="0.25">
      <c r="A33" s="21" t="s">
        <v>28</v>
      </c>
      <c r="B33" s="35" t="s">
        <v>13</v>
      </c>
      <c r="C33" s="24">
        <v>42</v>
      </c>
      <c r="D33" s="24" t="s">
        <v>29</v>
      </c>
      <c r="E33" s="23" t="s">
        <v>30</v>
      </c>
      <c r="F33" s="36">
        <v>83.2</v>
      </c>
      <c r="G33" s="38">
        <v>81.970447438477805</v>
      </c>
      <c r="H33" s="26">
        <f t="shared" ref="H33" si="7">0.05*G33</f>
        <v>4.0985223719238908</v>
      </c>
      <c r="I33" s="28">
        <v>4</v>
      </c>
      <c r="J33" s="28">
        <f t="shared" ref="J33:J48" si="8">((F33-G33)/G33)*100</f>
        <v>1.4999949371327117</v>
      </c>
      <c r="K33" s="37">
        <v>0.28999999999999998</v>
      </c>
      <c r="M33" s="21" t="s">
        <v>28</v>
      </c>
      <c r="N33" s="22" t="s">
        <v>13</v>
      </c>
      <c r="O33" s="23">
        <v>42</v>
      </c>
      <c r="P33" s="24" t="s">
        <v>29</v>
      </c>
      <c r="Q33" s="23" t="s">
        <v>30</v>
      </c>
      <c r="R33" s="36">
        <f t="shared" si="6"/>
        <v>83.2</v>
      </c>
      <c r="S33" s="36">
        <v>81.55</v>
      </c>
      <c r="T33" s="25">
        <v>2.17</v>
      </c>
      <c r="U33" s="23"/>
      <c r="V33" s="28">
        <f t="shared" si="4"/>
        <v>2.0232985898222018</v>
      </c>
      <c r="W33" s="37">
        <v>0.76</v>
      </c>
      <c r="Y33" s="99"/>
    </row>
    <row r="34" spans="1:25" x14ac:dyDescent="0.25">
      <c r="A34" s="41" t="s">
        <v>22</v>
      </c>
      <c r="B34" s="42" t="s">
        <v>13</v>
      </c>
      <c r="C34" s="43">
        <v>43</v>
      </c>
      <c r="D34" s="43" t="s">
        <v>27</v>
      </c>
      <c r="E34" s="44" t="s">
        <v>23</v>
      </c>
      <c r="F34" s="50">
        <v>49.1</v>
      </c>
      <c r="G34" s="83">
        <v>50.529965992862202</v>
      </c>
      <c r="H34" s="47">
        <f>0.05*G34</f>
        <v>2.5264982996431105</v>
      </c>
      <c r="I34" s="51">
        <v>4</v>
      </c>
      <c r="J34" s="51">
        <f t="shared" si="8"/>
        <v>-2.829936582708557</v>
      </c>
      <c r="K34" s="82">
        <v>-0.55000000000000004</v>
      </c>
      <c r="M34" s="41" t="s">
        <v>22</v>
      </c>
      <c r="N34" s="42" t="s">
        <v>13</v>
      </c>
      <c r="O34" s="44">
        <v>43</v>
      </c>
      <c r="P34" s="43" t="s">
        <v>27</v>
      </c>
      <c r="Q34" s="44" t="s">
        <v>23</v>
      </c>
      <c r="R34" s="50">
        <f t="shared" si="6"/>
        <v>49.1</v>
      </c>
      <c r="S34" s="47">
        <v>48.96</v>
      </c>
      <c r="T34" s="47">
        <v>4.47</v>
      </c>
      <c r="U34" s="44"/>
      <c r="V34" s="51">
        <f t="shared" si="4"/>
        <v>0.2859477124183018</v>
      </c>
      <c r="W34" s="37">
        <v>0.03</v>
      </c>
      <c r="Y34" s="99"/>
    </row>
    <row r="35" spans="1:25" x14ac:dyDescent="0.25">
      <c r="A35" s="41" t="s">
        <v>12</v>
      </c>
      <c r="B35" s="42" t="s">
        <v>13</v>
      </c>
      <c r="C35" s="43">
        <v>44</v>
      </c>
      <c r="D35" s="43" t="s">
        <v>27</v>
      </c>
      <c r="E35" s="44" t="s">
        <v>23</v>
      </c>
      <c r="F35" s="81">
        <v>100.8</v>
      </c>
      <c r="G35" s="51">
        <v>104.94157725559208</v>
      </c>
      <c r="H35" s="47">
        <f t="shared" ref="H35:H36" si="9">0.05*G35</f>
        <v>5.2470788627796043</v>
      </c>
      <c r="I35" s="51">
        <v>4</v>
      </c>
      <c r="J35" s="51">
        <f t="shared" si="8"/>
        <v>-3.9465551823230181</v>
      </c>
      <c r="K35" s="82">
        <v>-0.78</v>
      </c>
      <c r="M35" s="41" t="s">
        <v>12</v>
      </c>
      <c r="N35" s="42" t="s">
        <v>13</v>
      </c>
      <c r="O35" s="44">
        <v>44</v>
      </c>
      <c r="P35" s="43" t="s">
        <v>27</v>
      </c>
      <c r="Q35" s="44" t="s">
        <v>23</v>
      </c>
      <c r="R35" s="50">
        <f t="shared" si="6"/>
        <v>100.8</v>
      </c>
      <c r="S35" s="83">
        <v>101.1</v>
      </c>
      <c r="T35" s="47">
        <v>6.6</v>
      </c>
      <c r="U35" s="44"/>
      <c r="V35" s="51">
        <f t="shared" si="4"/>
        <v>-0.29673590504450759</v>
      </c>
      <c r="W35" s="37">
        <v>-0.05</v>
      </c>
      <c r="Y35" s="99"/>
    </row>
    <row r="36" spans="1:25" x14ac:dyDescent="0.25">
      <c r="A36" s="41" t="s">
        <v>21</v>
      </c>
      <c r="B36" s="42" t="s">
        <v>13</v>
      </c>
      <c r="C36" s="43">
        <v>45</v>
      </c>
      <c r="D36" s="43" t="s">
        <v>27</v>
      </c>
      <c r="E36" s="44" t="s">
        <v>23</v>
      </c>
      <c r="F36" s="50">
        <v>140.19999999999999</v>
      </c>
      <c r="G36" s="51">
        <v>141.77655712825091</v>
      </c>
      <c r="H36" s="47">
        <f t="shared" si="9"/>
        <v>7.0888278564125464</v>
      </c>
      <c r="I36" s="51">
        <v>4</v>
      </c>
      <c r="J36" s="51">
        <f t="shared" si="8"/>
        <v>-1.1120012787620268</v>
      </c>
      <c r="K36" s="82">
        <v>-0.23</v>
      </c>
      <c r="M36" s="41" t="s">
        <v>21</v>
      </c>
      <c r="N36" s="42" t="s">
        <v>13</v>
      </c>
      <c r="O36" s="44">
        <v>45</v>
      </c>
      <c r="P36" s="43" t="s">
        <v>27</v>
      </c>
      <c r="Q36" s="44" t="s">
        <v>23</v>
      </c>
      <c r="R36" s="50">
        <f t="shared" si="6"/>
        <v>140.19999999999999</v>
      </c>
      <c r="S36" s="83">
        <v>140.4</v>
      </c>
      <c r="T36" s="47">
        <v>6.1</v>
      </c>
      <c r="U36" s="44"/>
      <c r="V36" s="51">
        <f t="shared" si="4"/>
        <v>-0.14245014245015461</v>
      </c>
      <c r="W36" s="37">
        <v>-0.03</v>
      </c>
      <c r="Y36" s="99"/>
    </row>
    <row r="37" spans="1:25" x14ac:dyDescent="0.25">
      <c r="A37" s="41" t="s">
        <v>17</v>
      </c>
      <c r="B37" s="42" t="s">
        <v>13</v>
      </c>
      <c r="C37" s="43">
        <v>46</v>
      </c>
      <c r="D37" s="43" t="s">
        <v>27</v>
      </c>
      <c r="E37" s="44" t="s">
        <v>23</v>
      </c>
      <c r="F37" s="50">
        <v>93.9</v>
      </c>
      <c r="G37" s="83">
        <v>97.507987725773162</v>
      </c>
      <c r="H37" s="47">
        <f>0.05*G37</f>
        <v>4.8753993862886587</v>
      </c>
      <c r="I37" s="51">
        <v>4</v>
      </c>
      <c r="J37" s="51">
        <f t="shared" si="8"/>
        <v>-3.7001970914629991</v>
      </c>
      <c r="K37" s="82">
        <v>-0.74</v>
      </c>
      <c r="M37" s="41" t="s">
        <v>17</v>
      </c>
      <c r="N37" s="42" t="s">
        <v>13</v>
      </c>
      <c r="O37" s="44">
        <v>46</v>
      </c>
      <c r="P37" s="43" t="s">
        <v>27</v>
      </c>
      <c r="Q37" s="44" t="s">
        <v>23</v>
      </c>
      <c r="R37" s="50">
        <f t="shared" si="6"/>
        <v>93.9</v>
      </c>
      <c r="S37" s="47">
        <v>95.78</v>
      </c>
      <c r="T37" s="47">
        <v>3.38</v>
      </c>
      <c r="U37" s="44"/>
      <c r="V37" s="51">
        <f t="shared" si="4"/>
        <v>-1.9628314888285605</v>
      </c>
      <c r="W37" s="37">
        <v>-0.56000000000000005</v>
      </c>
      <c r="Y37" s="99"/>
    </row>
    <row r="38" spans="1:25" x14ac:dyDescent="0.25">
      <c r="A38" s="41" t="s">
        <v>16</v>
      </c>
      <c r="B38" s="42" t="s">
        <v>13</v>
      </c>
      <c r="C38" s="43">
        <v>47</v>
      </c>
      <c r="D38" s="43" t="s">
        <v>25</v>
      </c>
      <c r="E38" s="44" t="s">
        <v>23</v>
      </c>
      <c r="F38" s="81">
        <v>91.6</v>
      </c>
      <c r="G38" s="51">
        <v>94.155364832847837</v>
      </c>
      <c r="H38" s="47">
        <f t="shared" ref="H38:H42" si="10">0.075*G38</f>
        <v>7.0616523624635876</v>
      </c>
      <c r="I38" s="51">
        <v>4</v>
      </c>
      <c r="J38" s="51">
        <f t="shared" si="8"/>
        <v>-2.7139875007487166</v>
      </c>
      <c r="K38" s="82">
        <v>-0.37</v>
      </c>
      <c r="M38" s="41" t="s">
        <v>16</v>
      </c>
      <c r="N38" s="42" t="s">
        <v>13</v>
      </c>
      <c r="O38" s="44">
        <v>47</v>
      </c>
      <c r="P38" s="43" t="s">
        <v>25</v>
      </c>
      <c r="Q38" s="44" t="s">
        <v>23</v>
      </c>
      <c r="R38" s="50">
        <f t="shared" si="6"/>
        <v>91.6</v>
      </c>
      <c r="S38" s="83">
        <v>88.08</v>
      </c>
      <c r="T38" s="47">
        <v>6.5</v>
      </c>
      <c r="U38" s="44"/>
      <c r="V38" s="51">
        <f t="shared" si="4"/>
        <v>3.9963669391462266</v>
      </c>
      <c r="W38" s="37">
        <v>0.54</v>
      </c>
      <c r="Y38" s="99"/>
    </row>
    <row r="39" spans="1:25" x14ac:dyDescent="0.25">
      <c r="A39" s="41" t="s">
        <v>12</v>
      </c>
      <c r="B39" s="42" t="s">
        <v>13</v>
      </c>
      <c r="C39" s="43">
        <v>48</v>
      </c>
      <c r="D39" s="43" t="s">
        <v>25</v>
      </c>
      <c r="E39" s="44" t="s">
        <v>23</v>
      </c>
      <c r="F39" s="50">
        <v>221</v>
      </c>
      <c r="G39" s="83">
        <v>212.49440371482166</v>
      </c>
      <c r="H39" s="47">
        <f t="shared" si="10"/>
        <v>15.937080278611624</v>
      </c>
      <c r="I39" s="51">
        <v>4</v>
      </c>
      <c r="J39" s="51">
        <f t="shared" si="8"/>
        <v>4.002738959936698</v>
      </c>
      <c r="K39" s="82">
        <v>0.53</v>
      </c>
      <c r="M39" s="41" t="s">
        <v>12</v>
      </c>
      <c r="N39" s="42" t="s">
        <v>13</v>
      </c>
      <c r="O39" s="44">
        <v>48</v>
      </c>
      <c r="P39" s="43" t="s">
        <v>25</v>
      </c>
      <c r="Q39" s="44" t="s">
        <v>23</v>
      </c>
      <c r="R39" s="50">
        <f t="shared" si="6"/>
        <v>221</v>
      </c>
      <c r="S39" s="47">
        <v>210.2</v>
      </c>
      <c r="T39" s="47">
        <v>9.6</v>
      </c>
      <c r="U39" s="44"/>
      <c r="V39" s="51">
        <f t="shared" si="4"/>
        <v>5.1379638439581408</v>
      </c>
      <c r="W39" s="37">
        <v>1.1299999999999999</v>
      </c>
      <c r="Y39" s="99"/>
    </row>
    <row r="40" spans="1:25" x14ac:dyDescent="0.25">
      <c r="A40" s="41" t="s">
        <v>24</v>
      </c>
      <c r="B40" s="42" t="s">
        <v>13</v>
      </c>
      <c r="C40" s="43">
        <v>49</v>
      </c>
      <c r="D40" s="43" t="s">
        <v>25</v>
      </c>
      <c r="E40" s="44" t="s">
        <v>23</v>
      </c>
      <c r="F40" s="50">
        <v>96.3</v>
      </c>
      <c r="G40" s="83">
        <v>82.749679882828687</v>
      </c>
      <c r="H40" s="47">
        <f t="shared" si="10"/>
        <v>6.2062259912121513</v>
      </c>
      <c r="I40" s="51">
        <v>4</v>
      </c>
      <c r="J40" s="51">
        <f t="shared" si="8"/>
        <v>16.375072551770831</v>
      </c>
      <c r="K40" s="82">
        <v>2.19</v>
      </c>
      <c r="M40" s="41" t="s">
        <v>24</v>
      </c>
      <c r="N40" s="42" t="s">
        <v>13</v>
      </c>
      <c r="O40" s="44">
        <v>49</v>
      </c>
      <c r="P40" s="43" t="s">
        <v>25</v>
      </c>
      <c r="Q40" s="44" t="s">
        <v>23</v>
      </c>
      <c r="R40" s="50">
        <f t="shared" si="6"/>
        <v>96.3</v>
      </c>
      <c r="S40" s="47">
        <v>82.32</v>
      </c>
      <c r="T40" s="47">
        <v>5.69</v>
      </c>
      <c r="U40" s="44"/>
      <c r="V40" s="51">
        <f t="shared" si="4"/>
        <v>16.982507288629744</v>
      </c>
      <c r="W40" s="37">
        <v>2.46</v>
      </c>
      <c r="Y40" s="99"/>
    </row>
    <row r="41" spans="1:25" x14ac:dyDescent="0.25">
      <c r="A41" s="41" t="s">
        <v>20</v>
      </c>
      <c r="B41" s="42" t="s">
        <v>13</v>
      </c>
      <c r="C41" s="43">
        <v>50</v>
      </c>
      <c r="D41" s="43" t="s">
        <v>25</v>
      </c>
      <c r="E41" s="44" t="s">
        <v>23</v>
      </c>
      <c r="F41" s="50">
        <v>73.8</v>
      </c>
      <c r="G41" s="83">
        <v>64.704750368201985</v>
      </c>
      <c r="H41" s="47">
        <f t="shared" si="10"/>
        <v>4.8528562776151487</v>
      </c>
      <c r="I41" s="51">
        <v>4</v>
      </c>
      <c r="J41" s="51">
        <f t="shared" si="8"/>
        <v>14.056540794982672</v>
      </c>
      <c r="K41" s="82">
        <v>1.88</v>
      </c>
      <c r="M41" s="41" t="s">
        <v>20</v>
      </c>
      <c r="N41" s="42" t="s">
        <v>13</v>
      </c>
      <c r="O41" s="44">
        <v>50</v>
      </c>
      <c r="P41" s="43" t="s">
        <v>25</v>
      </c>
      <c r="Q41" s="44" t="s">
        <v>23</v>
      </c>
      <c r="R41" s="50">
        <f t="shared" si="6"/>
        <v>73.8</v>
      </c>
      <c r="S41" s="47">
        <v>63.13</v>
      </c>
      <c r="T41" s="47">
        <v>9.83</v>
      </c>
      <c r="U41" s="44"/>
      <c r="V41" s="51">
        <f t="shared" si="4"/>
        <v>16.901631553936312</v>
      </c>
      <c r="W41" s="37">
        <v>1.0900000000000001</v>
      </c>
      <c r="Y41" s="99"/>
    </row>
    <row r="42" spans="1:25" x14ac:dyDescent="0.25">
      <c r="A42" s="41" t="s">
        <v>17</v>
      </c>
      <c r="B42" s="42" t="s">
        <v>13</v>
      </c>
      <c r="C42" s="43">
        <v>51</v>
      </c>
      <c r="D42" s="43" t="s">
        <v>25</v>
      </c>
      <c r="E42" s="44" t="s">
        <v>23</v>
      </c>
      <c r="F42" s="50">
        <v>302.5</v>
      </c>
      <c r="G42" s="51">
        <v>282.37225322227192</v>
      </c>
      <c r="H42" s="47">
        <f t="shared" si="10"/>
        <v>21.177918991670392</v>
      </c>
      <c r="I42" s="44">
        <v>4</v>
      </c>
      <c r="J42" s="51">
        <f t="shared" si="8"/>
        <v>7.1280894450646812</v>
      </c>
      <c r="K42" s="82">
        <v>0.95</v>
      </c>
      <c r="M42" s="41" t="s">
        <v>17</v>
      </c>
      <c r="N42" s="42" t="s">
        <v>13</v>
      </c>
      <c r="O42" s="44">
        <v>51</v>
      </c>
      <c r="P42" s="43" t="s">
        <v>25</v>
      </c>
      <c r="Q42" s="44" t="s">
        <v>23</v>
      </c>
      <c r="R42" s="50">
        <f t="shared" si="6"/>
        <v>302.5</v>
      </c>
      <c r="S42" s="83">
        <v>283.3</v>
      </c>
      <c r="T42" s="47">
        <v>11.2</v>
      </c>
      <c r="U42" s="44"/>
      <c r="V42" s="51">
        <f t="shared" si="4"/>
        <v>6.7772679138722163</v>
      </c>
      <c r="W42" s="37">
        <v>1.72</v>
      </c>
      <c r="Y42" s="99"/>
    </row>
    <row r="43" spans="1:25" x14ac:dyDescent="0.25">
      <c r="A43" s="41" t="s">
        <v>12</v>
      </c>
      <c r="B43" s="42" t="s">
        <v>13</v>
      </c>
      <c r="C43" s="43">
        <v>52</v>
      </c>
      <c r="D43" s="43" t="s">
        <v>76</v>
      </c>
      <c r="E43" s="44" t="s">
        <v>23</v>
      </c>
      <c r="F43" s="50">
        <v>63.6</v>
      </c>
      <c r="G43" s="51">
        <v>65.318746697234772</v>
      </c>
      <c r="H43" s="47">
        <f t="shared" ref="H43:H48" si="11">0.05*G43</f>
        <v>3.2659373348617389</v>
      </c>
      <c r="I43" s="44">
        <v>4</v>
      </c>
      <c r="J43" s="51">
        <f t="shared" si="8"/>
        <v>-2.6313222223958146</v>
      </c>
      <c r="K43" s="82">
        <v>-0.52</v>
      </c>
      <c r="M43" s="41" t="s">
        <v>12</v>
      </c>
      <c r="N43" s="42" t="s">
        <v>13</v>
      </c>
      <c r="O43" s="44">
        <v>52</v>
      </c>
      <c r="P43" s="43" t="s">
        <v>76</v>
      </c>
      <c r="Q43" s="44" t="s">
        <v>23</v>
      </c>
      <c r="R43" s="50">
        <f t="shared" si="6"/>
        <v>63.6</v>
      </c>
      <c r="S43" s="83">
        <v>64.760000000000005</v>
      </c>
      <c r="T43" s="47">
        <v>4.5599999999999996</v>
      </c>
      <c r="U43" s="44"/>
      <c r="V43" s="51">
        <f t="shared" si="4"/>
        <v>-1.7912291537986469</v>
      </c>
      <c r="W43" s="37">
        <v>-0.25</v>
      </c>
      <c r="Y43" s="99"/>
    </row>
    <row r="44" spans="1:25" x14ac:dyDescent="0.25">
      <c r="A44" s="41" t="s">
        <v>26</v>
      </c>
      <c r="B44" s="42" t="s">
        <v>13</v>
      </c>
      <c r="C44" s="43">
        <v>53</v>
      </c>
      <c r="D44" s="43" t="s">
        <v>76</v>
      </c>
      <c r="E44" s="44" t="s">
        <v>23</v>
      </c>
      <c r="F44" s="50">
        <v>218.7</v>
      </c>
      <c r="G44" s="51">
        <v>221.61715495250212</v>
      </c>
      <c r="H44" s="47">
        <f t="shared" si="11"/>
        <v>11.080857747625107</v>
      </c>
      <c r="I44" s="44">
        <v>4</v>
      </c>
      <c r="J44" s="51">
        <f t="shared" si="8"/>
        <v>-1.3163037640869215</v>
      </c>
      <c r="K44" s="82">
        <v>-0.26</v>
      </c>
      <c r="M44" s="41" t="s">
        <v>26</v>
      </c>
      <c r="N44" s="42" t="s">
        <v>13</v>
      </c>
      <c r="O44" s="44">
        <v>53</v>
      </c>
      <c r="P44" s="43" t="s">
        <v>76</v>
      </c>
      <c r="Q44" s="44" t="s">
        <v>23</v>
      </c>
      <c r="R44" s="50">
        <f t="shared" si="6"/>
        <v>218.7</v>
      </c>
      <c r="S44" s="83">
        <v>216.6</v>
      </c>
      <c r="T44" s="47">
        <v>10.1</v>
      </c>
      <c r="U44" s="44"/>
      <c r="V44" s="51">
        <f t="shared" si="4"/>
        <v>0.96952908587257347</v>
      </c>
      <c r="W44" s="37">
        <v>0.21</v>
      </c>
      <c r="Y44" s="99"/>
    </row>
    <row r="45" spans="1:25" x14ac:dyDescent="0.25">
      <c r="A45" s="41" t="s">
        <v>21</v>
      </c>
      <c r="B45" s="42" t="s">
        <v>13</v>
      </c>
      <c r="C45" s="43">
        <v>54</v>
      </c>
      <c r="D45" s="43" t="s">
        <v>76</v>
      </c>
      <c r="E45" s="44" t="s">
        <v>23</v>
      </c>
      <c r="F45" s="81">
        <v>98.1</v>
      </c>
      <c r="G45" s="51">
        <v>99.891508625970431</v>
      </c>
      <c r="H45" s="47">
        <f t="shared" si="11"/>
        <v>4.9945754312985216</v>
      </c>
      <c r="I45" s="44">
        <v>4</v>
      </c>
      <c r="J45" s="51">
        <f t="shared" si="8"/>
        <v>-1.7934543692582385</v>
      </c>
      <c r="K45" s="82">
        <v>-0.36</v>
      </c>
      <c r="M45" s="41" t="s">
        <v>21</v>
      </c>
      <c r="N45" s="42" t="s">
        <v>13</v>
      </c>
      <c r="O45" s="44">
        <v>54</v>
      </c>
      <c r="P45" s="43" t="s">
        <v>76</v>
      </c>
      <c r="Q45" s="44" t="s">
        <v>23</v>
      </c>
      <c r="R45" s="50">
        <f t="shared" si="6"/>
        <v>98.1</v>
      </c>
      <c r="S45" s="83">
        <v>99.12</v>
      </c>
      <c r="T45" s="47">
        <v>5.39</v>
      </c>
      <c r="U45" s="44"/>
      <c r="V45" s="51">
        <f t="shared" si="4"/>
        <v>-1.0290556900726495</v>
      </c>
      <c r="W45" s="37">
        <v>-0.19</v>
      </c>
      <c r="Y45" s="99"/>
    </row>
    <row r="46" spans="1:25" x14ac:dyDescent="0.25">
      <c r="A46" s="41" t="s">
        <v>20</v>
      </c>
      <c r="B46" s="42" t="s">
        <v>13</v>
      </c>
      <c r="C46" s="43">
        <v>55</v>
      </c>
      <c r="D46" s="43" t="s">
        <v>76</v>
      </c>
      <c r="E46" s="44" t="s">
        <v>23</v>
      </c>
      <c r="F46" s="81">
        <v>435.5</v>
      </c>
      <c r="G46" s="51">
        <v>431.98432660981905</v>
      </c>
      <c r="H46" s="47">
        <f t="shared" si="11"/>
        <v>21.599216330490954</v>
      </c>
      <c r="I46" s="44">
        <v>4</v>
      </c>
      <c r="J46" s="51">
        <f t="shared" si="8"/>
        <v>0.81384281179173668</v>
      </c>
      <c r="K46" s="82">
        <v>0.16</v>
      </c>
      <c r="M46" s="41" t="s">
        <v>20</v>
      </c>
      <c r="N46" s="42" t="s">
        <v>13</v>
      </c>
      <c r="O46" s="44">
        <v>55</v>
      </c>
      <c r="P46" s="43" t="s">
        <v>76</v>
      </c>
      <c r="Q46" s="44" t="s">
        <v>23</v>
      </c>
      <c r="R46" s="50">
        <f t="shared" si="6"/>
        <v>435.5</v>
      </c>
      <c r="S46" s="83">
        <v>429.6</v>
      </c>
      <c r="T46" s="47">
        <v>11</v>
      </c>
      <c r="U46" s="44"/>
      <c r="V46" s="51">
        <f t="shared" si="4"/>
        <v>1.3733705772811864</v>
      </c>
      <c r="W46" s="37">
        <v>0.53</v>
      </c>
      <c r="Y46" s="99"/>
    </row>
    <row r="47" spans="1:25" x14ac:dyDescent="0.25">
      <c r="A47" s="41" t="s">
        <v>19</v>
      </c>
      <c r="B47" s="42" t="s">
        <v>13</v>
      </c>
      <c r="C47" s="43">
        <v>56</v>
      </c>
      <c r="D47" s="43" t="s">
        <v>76</v>
      </c>
      <c r="E47" s="44" t="s">
        <v>23</v>
      </c>
      <c r="F47" s="50">
        <v>56.8</v>
      </c>
      <c r="G47" s="83">
        <v>63.569115578957032</v>
      </c>
      <c r="H47" s="47">
        <f t="shared" si="11"/>
        <v>3.1784557789478516</v>
      </c>
      <c r="I47" s="44">
        <v>4</v>
      </c>
      <c r="J47" s="51">
        <f t="shared" si="8"/>
        <v>-10.648434412382766</v>
      </c>
      <c r="K47" s="82">
        <v>-2.14</v>
      </c>
      <c r="M47" s="41" t="s">
        <v>19</v>
      </c>
      <c r="N47" s="42" t="s">
        <v>13</v>
      </c>
      <c r="O47" s="44">
        <v>56</v>
      </c>
      <c r="P47" s="43" t="s">
        <v>76</v>
      </c>
      <c r="Q47" s="44" t="s">
        <v>23</v>
      </c>
      <c r="R47" s="50">
        <f t="shared" si="6"/>
        <v>56.8</v>
      </c>
      <c r="S47" s="47">
        <v>59.66</v>
      </c>
      <c r="T47" s="47">
        <v>9.5</v>
      </c>
      <c r="U47" s="44"/>
      <c r="V47" s="51">
        <f t="shared" si="4"/>
        <v>-4.7938317130405625</v>
      </c>
      <c r="W47" s="37">
        <v>-0.3</v>
      </c>
      <c r="Y47" s="99"/>
    </row>
    <row r="48" spans="1:25" x14ac:dyDescent="0.25">
      <c r="A48" s="41" t="s">
        <v>17</v>
      </c>
      <c r="B48" s="42" t="s">
        <v>13</v>
      </c>
      <c r="C48" s="43">
        <v>57</v>
      </c>
      <c r="D48" s="43" t="s">
        <v>76</v>
      </c>
      <c r="E48" s="44" t="s">
        <v>23</v>
      </c>
      <c r="F48" s="50">
        <v>263.39999999999998</v>
      </c>
      <c r="G48" s="83">
        <v>264.69298610400398</v>
      </c>
      <c r="H48" s="47">
        <f t="shared" si="11"/>
        <v>13.2346493052002</v>
      </c>
      <c r="I48" s="44">
        <v>4</v>
      </c>
      <c r="J48" s="51">
        <f t="shared" si="8"/>
        <v>-0.48848521565885272</v>
      </c>
      <c r="K48" s="82">
        <v>-0.1</v>
      </c>
      <c r="M48" s="41" t="s">
        <v>17</v>
      </c>
      <c r="N48" s="42" t="s">
        <v>13</v>
      </c>
      <c r="O48" s="44">
        <v>57</v>
      </c>
      <c r="P48" s="43" t="s">
        <v>76</v>
      </c>
      <c r="Q48" s="44" t="s">
        <v>23</v>
      </c>
      <c r="R48" s="50">
        <f t="shared" si="6"/>
        <v>263.39999999999998</v>
      </c>
      <c r="S48" s="47">
        <v>263.3</v>
      </c>
      <c r="T48" s="47">
        <v>7.5</v>
      </c>
      <c r="U48" s="44"/>
      <c r="V48" s="51">
        <f t="shared" si="4"/>
        <v>3.7979491074806637E-2</v>
      </c>
      <c r="W48" s="37">
        <v>0.01</v>
      </c>
      <c r="Y48" s="99"/>
    </row>
    <row r="49" spans="1:25" x14ac:dyDescent="0.25">
      <c r="A49" s="41" t="s">
        <v>22</v>
      </c>
      <c r="B49" s="42" t="s">
        <v>13</v>
      </c>
      <c r="C49" s="43">
        <v>58</v>
      </c>
      <c r="D49" s="43" t="s">
        <v>18</v>
      </c>
      <c r="E49" s="44" t="s">
        <v>15</v>
      </c>
      <c r="F49" s="46">
        <v>20.93</v>
      </c>
      <c r="G49" s="47">
        <v>20.949151740208773</v>
      </c>
      <c r="H49" s="47">
        <v>0.15</v>
      </c>
      <c r="I49" s="44">
        <v>4</v>
      </c>
      <c r="J49" s="47">
        <f t="shared" ref="J49:J55" si="12">((F49-G49))</f>
        <v>-1.9151740208773305E-2</v>
      </c>
      <c r="K49" s="82">
        <v>-0.13</v>
      </c>
      <c r="M49" s="41" t="s">
        <v>22</v>
      </c>
      <c r="N49" s="42" t="s">
        <v>13</v>
      </c>
      <c r="O49" s="44">
        <v>58</v>
      </c>
      <c r="P49" s="43" t="s">
        <v>18</v>
      </c>
      <c r="Q49" s="44" t="s">
        <v>15</v>
      </c>
      <c r="R49" s="50">
        <f t="shared" si="6"/>
        <v>20.93</v>
      </c>
      <c r="S49" s="47">
        <v>20.93</v>
      </c>
      <c r="T49" s="47">
        <v>0.11</v>
      </c>
      <c r="U49" s="44"/>
      <c r="V49" s="47">
        <f t="shared" ref="V49:V55" si="13">((R49-S49))</f>
        <v>0</v>
      </c>
      <c r="W49" s="37">
        <v>0.02</v>
      </c>
      <c r="Y49" s="100"/>
    </row>
    <row r="50" spans="1:25" x14ac:dyDescent="0.25">
      <c r="A50" s="41" t="s">
        <v>12</v>
      </c>
      <c r="B50" s="42" t="s">
        <v>13</v>
      </c>
      <c r="C50" s="43">
        <v>59</v>
      </c>
      <c r="D50" s="43" t="s">
        <v>18</v>
      </c>
      <c r="E50" s="44" t="s">
        <v>15</v>
      </c>
      <c r="F50" s="46">
        <v>11.79</v>
      </c>
      <c r="G50" s="47">
        <v>11.829556414607039</v>
      </c>
      <c r="H50" s="47">
        <v>0.15</v>
      </c>
      <c r="I50" s="44">
        <v>4</v>
      </c>
      <c r="J50" s="47">
        <f t="shared" si="12"/>
        <v>-3.9556414607039514E-2</v>
      </c>
      <c r="K50" s="82">
        <v>-0.27</v>
      </c>
      <c r="M50" s="41" t="s">
        <v>12</v>
      </c>
      <c r="N50" s="42" t="s">
        <v>13</v>
      </c>
      <c r="O50" s="44">
        <v>59</v>
      </c>
      <c r="P50" s="43" t="s">
        <v>18</v>
      </c>
      <c r="Q50" s="44" t="s">
        <v>15</v>
      </c>
      <c r="R50" s="50">
        <f t="shared" si="6"/>
        <v>11.79</v>
      </c>
      <c r="S50" s="47">
        <v>11.82</v>
      </c>
      <c r="T50" s="47">
        <v>0.11</v>
      </c>
      <c r="U50" s="44"/>
      <c r="V50" s="47">
        <f t="shared" si="13"/>
        <v>-3.0000000000001137E-2</v>
      </c>
      <c r="W50" s="37">
        <v>-0.25</v>
      </c>
      <c r="Y50" s="100"/>
    </row>
    <row r="51" spans="1:25" x14ac:dyDescent="0.25">
      <c r="A51" s="41" t="s">
        <v>26</v>
      </c>
      <c r="B51" s="42" t="s">
        <v>13</v>
      </c>
      <c r="C51" s="43">
        <v>60</v>
      </c>
      <c r="D51" s="43" t="s">
        <v>18</v>
      </c>
      <c r="E51" s="44" t="s">
        <v>15</v>
      </c>
      <c r="F51" s="46">
        <v>14.11</v>
      </c>
      <c r="G51" s="47">
        <v>14.073520885865022</v>
      </c>
      <c r="H51" s="47">
        <v>0.15</v>
      </c>
      <c r="I51" s="44">
        <v>4</v>
      </c>
      <c r="J51" s="47">
        <f t="shared" si="12"/>
        <v>3.6479114134976953E-2</v>
      </c>
      <c r="K51" s="82">
        <v>0.27</v>
      </c>
      <c r="M51" s="41" t="s">
        <v>26</v>
      </c>
      <c r="N51" s="42" t="s">
        <v>13</v>
      </c>
      <c r="O51" s="44">
        <v>60</v>
      </c>
      <c r="P51" s="43" t="s">
        <v>18</v>
      </c>
      <c r="Q51" s="44" t="s">
        <v>15</v>
      </c>
      <c r="R51" s="50">
        <f t="shared" si="6"/>
        <v>14.11</v>
      </c>
      <c r="S51" s="47">
        <v>14.13</v>
      </c>
      <c r="T51" s="47">
        <v>0.15</v>
      </c>
      <c r="U51" s="44"/>
      <c r="V51" s="47">
        <f t="shared" si="13"/>
        <v>-2.000000000000135E-2</v>
      </c>
      <c r="W51" s="37">
        <v>-0.13</v>
      </c>
      <c r="Y51" s="100"/>
    </row>
    <row r="52" spans="1:25" x14ac:dyDescent="0.25">
      <c r="A52" s="41" t="s">
        <v>21</v>
      </c>
      <c r="B52" s="42" t="s">
        <v>13</v>
      </c>
      <c r="C52" s="43">
        <v>61</v>
      </c>
      <c r="D52" s="43" t="s">
        <v>18</v>
      </c>
      <c r="E52" s="44" t="s">
        <v>15</v>
      </c>
      <c r="F52" s="46">
        <v>13.7</v>
      </c>
      <c r="G52" s="47">
        <v>13.704268556972899</v>
      </c>
      <c r="H52" s="47">
        <v>0.15</v>
      </c>
      <c r="I52" s="51">
        <v>4</v>
      </c>
      <c r="J52" s="47">
        <f t="shared" si="12"/>
        <v>-4.2685569728995176E-3</v>
      </c>
      <c r="K52" s="82">
        <v>0</v>
      </c>
      <c r="M52" s="41" t="s">
        <v>21</v>
      </c>
      <c r="N52" s="42" t="s">
        <v>13</v>
      </c>
      <c r="O52" s="44">
        <v>61</v>
      </c>
      <c r="P52" s="43" t="s">
        <v>18</v>
      </c>
      <c r="Q52" s="44" t="s">
        <v>15</v>
      </c>
      <c r="R52" s="50">
        <f t="shared" si="6"/>
        <v>13.7</v>
      </c>
      <c r="S52" s="47">
        <v>13.71</v>
      </c>
      <c r="T52" s="47">
        <v>0.12</v>
      </c>
      <c r="U52" s="44"/>
      <c r="V52" s="47">
        <f t="shared" si="13"/>
        <v>-1.0000000000001563E-2</v>
      </c>
      <c r="W52" s="37">
        <v>-0.08</v>
      </c>
      <c r="Y52" s="100"/>
    </row>
    <row r="53" spans="1:25" x14ac:dyDescent="0.25">
      <c r="A53" s="41" t="s">
        <v>24</v>
      </c>
      <c r="B53" s="42" t="s">
        <v>13</v>
      </c>
      <c r="C53" s="43">
        <v>62</v>
      </c>
      <c r="D53" s="43" t="s">
        <v>18</v>
      </c>
      <c r="E53" s="44" t="s">
        <v>15</v>
      </c>
      <c r="F53" s="46">
        <v>6.65</v>
      </c>
      <c r="G53" s="47">
        <v>6.6895964222574564</v>
      </c>
      <c r="H53" s="47">
        <v>0.15</v>
      </c>
      <c r="I53" s="51">
        <v>4</v>
      </c>
      <c r="J53" s="47">
        <f t="shared" si="12"/>
        <v>-3.9596422257456076E-2</v>
      </c>
      <c r="K53" s="82">
        <v>-0.27</v>
      </c>
      <c r="M53" s="41" t="s">
        <v>24</v>
      </c>
      <c r="N53" s="42" t="s">
        <v>13</v>
      </c>
      <c r="O53" s="44">
        <v>62</v>
      </c>
      <c r="P53" s="43" t="s">
        <v>18</v>
      </c>
      <c r="Q53" s="44" t="s">
        <v>15</v>
      </c>
      <c r="R53" s="50">
        <f t="shared" si="6"/>
        <v>6.65</v>
      </c>
      <c r="S53" s="47">
        <v>6.6989999999999998</v>
      </c>
      <c r="T53" s="47">
        <v>9.8000000000000004E-2</v>
      </c>
      <c r="U53" s="44"/>
      <c r="V53" s="47">
        <f t="shared" si="13"/>
        <v>-4.8999999999999488E-2</v>
      </c>
      <c r="W53" s="37">
        <v>-0.5</v>
      </c>
      <c r="Y53" s="100"/>
    </row>
    <row r="54" spans="1:25" x14ac:dyDescent="0.25">
      <c r="A54" s="41" t="s">
        <v>19</v>
      </c>
      <c r="B54" s="42" t="s">
        <v>13</v>
      </c>
      <c r="C54" s="43">
        <v>63</v>
      </c>
      <c r="D54" s="43" t="s">
        <v>18</v>
      </c>
      <c r="E54" s="44" t="s">
        <v>15</v>
      </c>
      <c r="F54" s="46">
        <v>0.59</v>
      </c>
      <c r="G54" s="47">
        <v>0.66851962304664203</v>
      </c>
      <c r="H54" s="47">
        <v>0.15</v>
      </c>
      <c r="I54" s="51">
        <v>4</v>
      </c>
      <c r="J54" s="47">
        <f t="shared" si="12"/>
        <v>-7.8519623046642062E-2</v>
      </c>
      <c r="K54" s="82">
        <v>-0.53</v>
      </c>
      <c r="M54" s="41" t="s">
        <v>19</v>
      </c>
      <c r="N54" s="42" t="s">
        <v>13</v>
      </c>
      <c r="O54" s="44">
        <v>63</v>
      </c>
      <c r="P54" s="43" t="s">
        <v>18</v>
      </c>
      <c r="Q54" s="44" t="s">
        <v>15</v>
      </c>
      <c r="R54" s="50">
        <f t="shared" si="6"/>
        <v>0.59</v>
      </c>
      <c r="S54" s="47">
        <v>0.65039999999999998</v>
      </c>
      <c r="T54" s="47">
        <v>0.10440000000000001</v>
      </c>
      <c r="U54" s="44"/>
      <c r="V54" s="47">
        <f t="shared" si="13"/>
        <v>-6.0400000000000009E-2</v>
      </c>
      <c r="W54" s="37">
        <v>-0.57999999999999996</v>
      </c>
      <c r="Y54" s="100"/>
    </row>
    <row r="55" spans="1:25" x14ac:dyDescent="0.25">
      <c r="A55" s="41" t="s">
        <v>17</v>
      </c>
      <c r="B55" s="42" t="s">
        <v>13</v>
      </c>
      <c r="C55" s="43">
        <v>64</v>
      </c>
      <c r="D55" s="43" t="s">
        <v>18</v>
      </c>
      <c r="E55" s="44" t="s">
        <v>15</v>
      </c>
      <c r="F55" s="46">
        <v>5.4</v>
      </c>
      <c r="G55" s="47">
        <v>5.4296131068592475</v>
      </c>
      <c r="H55" s="47">
        <v>0.15</v>
      </c>
      <c r="I55" s="51">
        <v>4</v>
      </c>
      <c r="J55" s="47">
        <f t="shared" si="12"/>
        <v>-2.9613106859247118E-2</v>
      </c>
      <c r="K55" s="82">
        <v>-0.2</v>
      </c>
      <c r="M55" s="41" t="s">
        <v>17</v>
      </c>
      <c r="N55" s="42" t="s">
        <v>13</v>
      </c>
      <c r="O55" s="44">
        <v>64</v>
      </c>
      <c r="P55" s="43" t="s">
        <v>18</v>
      </c>
      <c r="Q55" s="44" t="s">
        <v>15</v>
      </c>
      <c r="R55" s="50">
        <f t="shared" si="6"/>
        <v>5.4</v>
      </c>
      <c r="S55" s="47">
        <v>5.4169999999999998</v>
      </c>
      <c r="T55" s="47">
        <v>7.8E-2</v>
      </c>
      <c r="U55" s="44"/>
      <c r="V55" s="47">
        <f t="shared" si="13"/>
        <v>-1.699999999999946E-2</v>
      </c>
      <c r="W55" s="37">
        <v>-0.21</v>
      </c>
      <c r="Y55" s="100"/>
    </row>
    <row r="56" spans="1:25" x14ac:dyDescent="0.25">
      <c r="A56" s="41" t="s">
        <v>12</v>
      </c>
      <c r="B56" s="42" t="s">
        <v>13</v>
      </c>
      <c r="C56" s="43" t="s">
        <v>78</v>
      </c>
      <c r="D56" s="43" t="s">
        <v>14</v>
      </c>
      <c r="E56" s="44" t="s">
        <v>15</v>
      </c>
      <c r="F56" s="46">
        <v>5.63</v>
      </c>
      <c r="G56" s="47">
        <v>5.5237094391352013</v>
      </c>
      <c r="H56" s="47">
        <f>G56*0.05</f>
        <v>0.27618547195676008</v>
      </c>
      <c r="I56" s="51">
        <v>4</v>
      </c>
      <c r="J56" s="51">
        <f t="shared" ref="J56:J57" si="14">((F56-G56)/G56)*100</f>
        <v>1.9242605360762708</v>
      </c>
      <c r="K56" s="82">
        <v>0.4</v>
      </c>
      <c r="M56" s="41" t="s">
        <v>12</v>
      </c>
      <c r="N56" s="42" t="s">
        <v>13</v>
      </c>
      <c r="O56" s="44" t="s">
        <v>78</v>
      </c>
      <c r="P56" s="43" t="s">
        <v>14</v>
      </c>
      <c r="Q56" s="44" t="s">
        <v>15</v>
      </c>
      <c r="R56" s="50">
        <f t="shared" si="6"/>
        <v>5.63</v>
      </c>
      <c r="S56" s="47">
        <v>5.5410000000000004</v>
      </c>
      <c r="T56" s="47">
        <v>0.13600000000000001</v>
      </c>
      <c r="U56" s="44"/>
      <c r="V56" s="51">
        <f t="shared" ref="V56:V57" si="15">((R56-S56)/S56)*100</f>
        <v>1.6062082656560099</v>
      </c>
      <c r="W56" s="37">
        <v>0.66</v>
      </c>
      <c r="Y56" s="99"/>
    </row>
    <row r="57" spans="1:25" ht="15.75" thickBot="1" x14ac:dyDescent="0.3">
      <c r="A57" s="84" t="s">
        <v>17</v>
      </c>
      <c r="B57" s="85" t="s">
        <v>13</v>
      </c>
      <c r="C57" s="86" t="s">
        <v>79</v>
      </c>
      <c r="D57" s="87" t="s">
        <v>14</v>
      </c>
      <c r="E57" s="88" t="s">
        <v>15</v>
      </c>
      <c r="F57" s="89">
        <v>1.96</v>
      </c>
      <c r="G57" s="90">
        <v>1.9875566593418836</v>
      </c>
      <c r="H57" s="90">
        <f>G57*0.05</f>
        <v>9.9377832967094182E-2</v>
      </c>
      <c r="I57" s="91">
        <v>4</v>
      </c>
      <c r="J57" s="91">
        <f t="shared" si="14"/>
        <v>-1.3864590582795353</v>
      </c>
      <c r="K57" s="92">
        <v>-0.3</v>
      </c>
      <c r="M57" s="84" t="s">
        <v>17</v>
      </c>
      <c r="N57" s="85" t="s">
        <v>13</v>
      </c>
      <c r="O57" s="85" t="s">
        <v>79</v>
      </c>
      <c r="P57" s="87" t="s">
        <v>14</v>
      </c>
      <c r="Q57" s="88" t="s">
        <v>15</v>
      </c>
      <c r="R57" s="97">
        <f t="shared" si="6"/>
        <v>1.96</v>
      </c>
      <c r="S57" s="90">
        <v>1.9550000000000001</v>
      </c>
      <c r="T57" s="90">
        <v>5.8000000000000003E-2</v>
      </c>
      <c r="U57" s="88"/>
      <c r="V57" s="91">
        <f t="shared" si="15"/>
        <v>0.25575447570331938</v>
      </c>
      <c r="W57" s="96">
        <v>0.08</v>
      </c>
      <c r="Y57" s="99"/>
    </row>
    <row r="59" spans="1:25" x14ac:dyDescent="0.25">
      <c r="W59" s="57"/>
    </row>
    <row r="60" spans="1:25" x14ac:dyDescent="0.25">
      <c r="K60" s="57"/>
    </row>
  </sheetData>
  <sheetProtection algorithmName="SHA-512" hashValue="5XHewpkiqNjeE206u9kcvcK3eMtLQ0+pSEoIkvVBUlJcXLY1lMwybZ8A1MUPz1Z0nXoitLqic63SP4881Q0HIw==" saltValue="Ft4oZ8xoOkSjLEyrsR7X6w==" spinCount="100000" sheet="1" objects="1" scenarios="1" selectLockedCells="1" selectUnlockedCells="1"/>
  <mergeCells count="3">
    <mergeCell ref="A2:K2"/>
    <mergeCell ref="A8:K8"/>
    <mergeCell ref="M8:W8"/>
  </mergeCells>
  <conditionalFormatting sqref="K14:K20">
    <cfRule type="cellIs" dxfId="281" priority="19" stopIfTrue="1" operator="between">
      <formula>-2</formula>
      <formula>2</formula>
    </cfRule>
    <cfRule type="cellIs" dxfId="280" priority="20" stopIfTrue="1" operator="between">
      <formula>-3</formula>
      <formula>3</formula>
    </cfRule>
    <cfRule type="cellIs" dxfId="279" priority="21" operator="notBetween">
      <formula>-3</formula>
      <formula>3</formula>
    </cfRule>
  </conditionalFormatting>
  <conditionalFormatting sqref="K21:K23">
    <cfRule type="cellIs" dxfId="278" priority="13" stopIfTrue="1" operator="between">
      <formula>-2</formula>
      <formula>2</formula>
    </cfRule>
    <cfRule type="cellIs" dxfId="277" priority="14" stopIfTrue="1" operator="between">
      <formula>-3</formula>
      <formula>3</formula>
    </cfRule>
    <cfRule type="cellIs" dxfId="276" priority="15" operator="notBetween">
      <formula>-3</formula>
      <formula>3</formula>
    </cfRule>
  </conditionalFormatting>
  <conditionalFormatting sqref="K33:K57">
    <cfRule type="cellIs" dxfId="275" priority="10" stopIfTrue="1" operator="between">
      <formula>-2</formula>
      <formula>2</formula>
    </cfRule>
    <cfRule type="cellIs" dxfId="274" priority="11" stopIfTrue="1" operator="between">
      <formula>-3</formula>
      <formula>3</formula>
    </cfRule>
    <cfRule type="cellIs" dxfId="273" priority="12" operator="notBetween">
      <formula>-3</formula>
      <formula>3</formula>
    </cfRule>
  </conditionalFormatting>
  <conditionalFormatting sqref="W21:W23">
    <cfRule type="cellIs" dxfId="272" priority="4" stopIfTrue="1" operator="between">
      <formula>-2</formula>
      <formula>2</formula>
    </cfRule>
    <cfRule type="cellIs" dxfId="271" priority="5" stopIfTrue="1" operator="between">
      <formula>-3</formula>
      <formula>3</formula>
    </cfRule>
    <cfRule type="cellIs" dxfId="270" priority="6" operator="notBetween">
      <formula>-3</formula>
      <formula>3</formula>
    </cfRule>
  </conditionalFormatting>
  <conditionalFormatting sqref="W33:W57">
    <cfRule type="cellIs" dxfId="269" priority="1" stopIfTrue="1" operator="between">
      <formula>-2</formula>
      <formula>2</formula>
    </cfRule>
    <cfRule type="cellIs" dxfId="268" priority="2" stopIfTrue="1" operator="between">
      <formula>-3</formula>
      <formula>3</formula>
    </cfRule>
    <cfRule type="cellIs" dxfId="267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B7D5-72A0-40D2-A934-4BE32A129B3A}">
  <sheetPr>
    <pageSetUpPr fitToPage="1"/>
  </sheetPr>
  <dimension ref="A1:W72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551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70.400000000000006</v>
      </c>
      <c r="G14" s="38">
        <v>66.586362108191992</v>
      </c>
      <c r="H14" s="26">
        <f>G14*0.025</f>
        <v>1.6646590527048</v>
      </c>
      <c r="I14" s="23"/>
      <c r="J14" s="27">
        <f>((F14-G14)/G14)*100</f>
        <v>5.7273558294286655</v>
      </c>
      <c r="K14" s="37">
        <f>(F14-G14)/H14</f>
        <v>2.2909423317714661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99.4</v>
      </c>
      <c r="G15" s="38">
        <v>98.4</v>
      </c>
      <c r="H15" s="26">
        <f>2/2</f>
        <v>1</v>
      </c>
      <c r="I15" s="23"/>
      <c r="J15" s="33">
        <f>F15-G15</f>
        <v>1</v>
      </c>
      <c r="K15" s="37">
        <f t="shared" ref="K15:K30" si="0">(F15-G15)/H15</f>
        <v>1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6.75</v>
      </c>
      <c r="G16" s="26">
        <v>6.5731576016734961</v>
      </c>
      <c r="H16" s="26">
        <f>G16*((14-0.53*G16)/200)</f>
        <v>0.34562406984758381</v>
      </c>
      <c r="I16" s="23"/>
      <c r="J16" s="27">
        <f>((F16-G16)/G16)*100</f>
        <v>2.6903721018568105</v>
      </c>
      <c r="K16" s="37">
        <f>(F16-G16)/H16</f>
        <v>0.51166111898540334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6.77</v>
      </c>
      <c r="G17" s="26">
        <v>6.6027818472661544</v>
      </c>
      <c r="H17" s="26">
        <f>G17*((14-0.53*G17)/200)</f>
        <v>0.34666339978377403</v>
      </c>
      <c r="I17" s="23"/>
      <c r="J17" s="27">
        <f>((F17-G17)/G17)*100</f>
        <v>2.5325409289886047</v>
      </c>
      <c r="K17" s="37">
        <f>(F17-G17)/H17</f>
        <v>0.48236460162262579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21</v>
      </c>
      <c r="B18" s="35" t="s">
        <v>13</v>
      </c>
      <c r="C18" s="24">
        <v>5</v>
      </c>
      <c r="D18" s="24" t="s">
        <v>58</v>
      </c>
      <c r="E18" s="23" t="s">
        <v>55</v>
      </c>
      <c r="F18" s="25">
        <v>6.71</v>
      </c>
      <c r="G18" s="26">
        <v>6.5269317752553908</v>
      </c>
      <c r="H18" s="26">
        <f t="shared" ref="H18:H21" si="1">G18*((14-0.53*G18)/200)</f>
        <v>0.34399300251095538</v>
      </c>
      <c r="I18" s="23"/>
      <c r="J18" s="27">
        <f t="shared" ref="J18:J21" si="2">((F18-G18)/G18)*100</f>
        <v>2.8048129051792627</v>
      </c>
      <c r="K18" s="37">
        <f t="shared" ref="K18:K21" si="3">(F18-G18)/H18</f>
        <v>0.53218589741161626</v>
      </c>
      <c r="L18" s="80"/>
      <c r="M18" s="21" t="s">
        <v>21</v>
      </c>
      <c r="N18" s="35" t="s">
        <v>13</v>
      </c>
      <c r="O18" s="23">
        <v>5</v>
      </c>
      <c r="P18" s="24" t="s">
        <v>58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24</v>
      </c>
      <c r="B19" s="35" t="s">
        <v>13</v>
      </c>
      <c r="C19" s="24">
        <v>6</v>
      </c>
      <c r="D19" s="24" t="s">
        <v>57</v>
      </c>
      <c r="E19" s="23" t="s">
        <v>55</v>
      </c>
      <c r="F19" s="36">
        <v>12.3</v>
      </c>
      <c r="G19" s="38">
        <v>12.135359661156933</v>
      </c>
      <c r="H19" s="26">
        <f t="shared" si="1"/>
        <v>0.4592177479010528</v>
      </c>
      <c r="I19" s="23"/>
      <c r="J19" s="27">
        <f t="shared" si="2"/>
        <v>1.3566992939653146</v>
      </c>
      <c r="K19" s="37">
        <f t="shared" si="3"/>
        <v>0.35852346647225536</v>
      </c>
      <c r="L19" s="80"/>
      <c r="M19" s="21" t="s">
        <v>24</v>
      </c>
      <c r="N19" s="35" t="s">
        <v>13</v>
      </c>
      <c r="O19" s="23">
        <v>6</v>
      </c>
      <c r="P19" s="24" t="s">
        <v>57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20</v>
      </c>
      <c r="B20" s="35" t="s">
        <v>13</v>
      </c>
      <c r="C20" s="24">
        <v>7</v>
      </c>
      <c r="D20" s="24" t="s">
        <v>56</v>
      </c>
      <c r="E20" s="23" t="s">
        <v>55</v>
      </c>
      <c r="F20" s="36">
        <v>12.4</v>
      </c>
      <c r="G20" s="38">
        <v>12.127909433780411</v>
      </c>
      <c r="H20" s="26">
        <f t="shared" si="1"/>
        <v>0.45917526419458199</v>
      </c>
      <c r="I20" s="23"/>
      <c r="J20" s="27">
        <f t="shared" si="2"/>
        <v>2.2435075699173912</v>
      </c>
      <c r="K20" s="37">
        <f t="shared" si="3"/>
        <v>0.59256364058906863</v>
      </c>
      <c r="L20" s="80"/>
      <c r="M20" s="21" t="s">
        <v>20</v>
      </c>
      <c r="N20" s="35" t="s">
        <v>13</v>
      </c>
      <c r="O20" s="23">
        <v>7</v>
      </c>
      <c r="P20" s="24" t="s">
        <v>56</v>
      </c>
      <c r="Q20" s="23" t="s">
        <v>55</v>
      </c>
      <c r="R20" s="36"/>
      <c r="S20" s="26"/>
      <c r="T20" s="23"/>
      <c r="U20" s="23"/>
      <c r="V20" s="23"/>
      <c r="W20" s="39"/>
    </row>
    <row r="21" spans="1:23" x14ac:dyDescent="0.25">
      <c r="A21" s="21" t="s">
        <v>19</v>
      </c>
      <c r="B21" s="35" t="s">
        <v>13</v>
      </c>
      <c r="C21" s="24">
        <v>8</v>
      </c>
      <c r="D21" s="24" t="s">
        <v>54</v>
      </c>
      <c r="E21" s="23" t="s">
        <v>55</v>
      </c>
      <c r="F21" s="36">
        <v>12.2</v>
      </c>
      <c r="G21" s="38">
        <v>12.07476567156163</v>
      </c>
      <c r="H21" s="26">
        <f t="shared" si="1"/>
        <v>0.45886368704803771</v>
      </c>
      <c r="I21" s="23"/>
      <c r="J21" s="27">
        <f t="shared" si="2"/>
        <v>1.0371574227176885</v>
      </c>
      <c r="K21" s="37">
        <f t="shared" si="3"/>
        <v>0.27292272623276509</v>
      </c>
      <c r="L21" s="80"/>
      <c r="M21" s="21" t="s">
        <v>19</v>
      </c>
      <c r="N21" s="35" t="s">
        <v>13</v>
      </c>
      <c r="O21" s="23">
        <v>8</v>
      </c>
      <c r="P21" s="24" t="s">
        <v>54</v>
      </c>
      <c r="Q21" s="23" t="s">
        <v>55</v>
      </c>
      <c r="R21" s="36"/>
      <c r="S21" s="26"/>
      <c r="T21" s="23"/>
      <c r="U21" s="23"/>
      <c r="V21" s="23"/>
      <c r="W21" s="39"/>
    </row>
    <row r="22" spans="1:23" x14ac:dyDescent="0.25">
      <c r="A22" s="21" t="s">
        <v>17</v>
      </c>
      <c r="B22" s="35" t="s">
        <v>13</v>
      </c>
      <c r="C22" s="24">
        <v>9</v>
      </c>
      <c r="D22" s="24" t="s">
        <v>52</v>
      </c>
      <c r="E22" s="23" t="s">
        <v>53</v>
      </c>
      <c r="F22" s="25">
        <v>8.1</v>
      </c>
      <c r="G22" s="26">
        <v>9.64</v>
      </c>
      <c r="H22" s="26">
        <f>G22*0.05</f>
        <v>0.48200000000000004</v>
      </c>
      <c r="I22" s="23"/>
      <c r="J22" s="27">
        <f t="shared" ref="J22:J30" si="4">((F22-G22)/G22)*100</f>
        <v>-15.975103734439845</v>
      </c>
      <c r="K22" s="37">
        <f t="shared" si="0"/>
        <v>-3.1950207468879683</v>
      </c>
      <c r="L22" s="80"/>
      <c r="M22" s="21" t="s">
        <v>17</v>
      </c>
      <c r="N22" s="35" t="s">
        <v>13</v>
      </c>
      <c r="O22" s="23">
        <v>9</v>
      </c>
      <c r="P22" s="24" t="s">
        <v>52</v>
      </c>
      <c r="Q22" s="23" t="s">
        <v>53</v>
      </c>
      <c r="R22" s="36"/>
      <c r="S22" s="26"/>
      <c r="T22" s="23"/>
      <c r="U22" s="23"/>
      <c r="V22" s="23"/>
      <c r="W22" s="39"/>
    </row>
    <row r="23" spans="1:23" x14ac:dyDescent="0.25">
      <c r="A23" s="41" t="s">
        <v>51</v>
      </c>
      <c r="B23" s="42" t="s">
        <v>43</v>
      </c>
      <c r="C23" s="43">
        <v>10</v>
      </c>
      <c r="D23" s="43" t="s">
        <v>44</v>
      </c>
      <c r="E23" s="44" t="s">
        <v>45</v>
      </c>
      <c r="F23" s="49">
        <v>7</v>
      </c>
      <c r="G23" s="46">
        <v>6.7653290266615222</v>
      </c>
      <c r="H23" s="47">
        <f>G23*0.075/2</f>
        <v>0.2536998384998071</v>
      </c>
      <c r="I23" s="44"/>
      <c r="J23" s="48">
        <f t="shared" si="4"/>
        <v>3.4687296421750018</v>
      </c>
      <c r="K23" s="82">
        <f t="shared" si="0"/>
        <v>0.92499457124666706</v>
      </c>
      <c r="L23" s="80"/>
      <c r="M23" s="41" t="s">
        <v>51</v>
      </c>
      <c r="N23" s="65" t="s">
        <v>43</v>
      </c>
      <c r="O23" s="44">
        <v>10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50</v>
      </c>
      <c r="B24" s="42" t="s">
        <v>43</v>
      </c>
      <c r="C24" s="43">
        <v>11</v>
      </c>
      <c r="D24" s="43" t="s">
        <v>44</v>
      </c>
      <c r="E24" s="44" t="s">
        <v>45</v>
      </c>
      <c r="F24" s="49">
        <v>12.4</v>
      </c>
      <c r="G24" s="46">
        <v>12.148681962265357</v>
      </c>
      <c r="H24" s="47">
        <f t="shared" ref="H24:H25" si="5">G24*0.075/2</f>
        <v>0.45557557358495088</v>
      </c>
      <c r="I24" s="51"/>
      <c r="J24" s="48">
        <f t="shared" si="4"/>
        <v>2.0686856279162997</v>
      </c>
      <c r="K24" s="82">
        <f t="shared" si="0"/>
        <v>0.55164950077767994</v>
      </c>
      <c r="L24" s="80"/>
      <c r="M24" s="41" t="s">
        <v>50</v>
      </c>
      <c r="N24" s="65" t="s">
        <v>43</v>
      </c>
      <c r="O24" s="44">
        <v>11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49</v>
      </c>
      <c r="B25" s="42" t="s">
        <v>43</v>
      </c>
      <c r="C25" s="43">
        <v>12</v>
      </c>
      <c r="D25" s="43" t="s">
        <v>44</v>
      </c>
      <c r="E25" s="44" t="s">
        <v>45</v>
      </c>
      <c r="F25" s="49">
        <v>21.2</v>
      </c>
      <c r="G25" s="46">
        <v>20.95706549382162</v>
      </c>
      <c r="H25" s="47">
        <f t="shared" si="5"/>
        <v>0.78588995601831069</v>
      </c>
      <c r="I25" s="51"/>
      <c r="J25" s="48">
        <f t="shared" si="4"/>
        <v>1.1592009685229978</v>
      </c>
      <c r="K25" s="82">
        <f t="shared" si="0"/>
        <v>0.30912025827279943</v>
      </c>
      <c r="M25" s="41" t="s">
        <v>49</v>
      </c>
      <c r="N25" s="65" t="s">
        <v>43</v>
      </c>
      <c r="O25" s="44">
        <v>12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71</v>
      </c>
      <c r="B26" s="42" t="s">
        <v>43</v>
      </c>
      <c r="C26" s="43">
        <v>13</v>
      </c>
      <c r="D26" s="43" t="s">
        <v>44</v>
      </c>
      <c r="E26" s="44" t="s">
        <v>45</v>
      </c>
      <c r="F26" s="45" t="s">
        <v>85</v>
      </c>
      <c r="G26" s="50">
        <v>0</v>
      </c>
      <c r="H26" s="47"/>
      <c r="I26" s="51"/>
      <c r="J26" s="48"/>
      <c r="K26" s="82"/>
      <c r="M26" s="41" t="s">
        <v>71</v>
      </c>
      <c r="N26" s="65" t="s">
        <v>43</v>
      </c>
      <c r="O26" s="44">
        <v>13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72</v>
      </c>
      <c r="B27" s="42" t="s">
        <v>43</v>
      </c>
      <c r="C27" s="43">
        <v>14</v>
      </c>
      <c r="D27" s="43" t="s">
        <v>44</v>
      </c>
      <c r="E27" s="44" t="s">
        <v>45</v>
      </c>
      <c r="F27" s="45" t="s">
        <v>85</v>
      </c>
      <c r="G27" s="50">
        <v>0</v>
      </c>
      <c r="H27" s="47"/>
      <c r="I27" s="51"/>
      <c r="J27" s="48"/>
      <c r="K27" s="82"/>
      <c r="M27" s="41" t="s">
        <v>72</v>
      </c>
      <c r="N27" s="65" t="s">
        <v>43</v>
      </c>
      <c r="O27" s="44">
        <v>14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48</v>
      </c>
      <c r="B28" s="42" t="s">
        <v>43</v>
      </c>
      <c r="C28" s="43">
        <v>20</v>
      </c>
      <c r="D28" s="43" t="s">
        <v>44</v>
      </c>
      <c r="E28" s="44" t="s">
        <v>45</v>
      </c>
      <c r="F28" s="49">
        <v>77.599999999999994</v>
      </c>
      <c r="G28" s="46">
        <v>77.358456487352825</v>
      </c>
      <c r="H28" s="47">
        <f>G28*0.025</f>
        <v>1.9339614121838207</v>
      </c>
      <c r="I28" s="51"/>
      <c r="J28" s="48">
        <f t="shared" si="4"/>
        <v>0.31223931243594377</v>
      </c>
      <c r="K28" s="82">
        <f t="shared" si="0"/>
        <v>0.12489572497437752</v>
      </c>
      <c r="M28" s="41" t="s">
        <v>48</v>
      </c>
      <c r="N28" s="65" t="s">
        <v>43</v>
      </c>
      <c r="O28" s="44">
        <v>20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47</v>
      </c>
      <c r="B29" s="42" t="s">
        <v>43</v>
      </c>
      <c r="C29" s="43">
        <v>21</v>
      </c>
      <c r="D29" s="43" t="s">
        <v>44</v>
      </c>
      <c r="E29" s="44" t="s">
        <v>45</v>
      </c>
      <c r="F29" s="49">
        <v>105.5</v>
      </c>
      <c r="G29" s="50">
        <v>104.98177411555888</v>
      </c>
      <c r="H29" s="47">
        <f t="shared" ref="H29:H30" si="6">G29*0.025</f>
        <v>2.624544352888972</v>
      </c>
      <c r="I29" s="51"/>
      <c r="J29" s="48">
        <f t="shared" si="4"/>
        <v>0.49363414631446811</v>
      </c>
      <c r="K29" s="82">
        <f t="shared" si="0"/>
        <v>0.19745365852578722</v>
      </c>
      <c r="M29" s="41" t="s">
        <v>47</v>
      </c>
      <c r="N29" s="65" t="s">
        <v>43</v>
      </c>
      <c r="O29" s="44">
        <v>21</v>
      </c>
      <c r="P29" s="43" t="s">
        <v>44</v>
      </c>
      <c r="Q29" s="44" t="s">
        <v>45</v>
      </c>
      <c r="R29" s="47"/>
      <c r="S29" s="47"/>
      <c r="T29" s="44"/>
      <c r="U29" s="44"/>
      <c r="V29" s="51"/>
      <c r="W29" s="67"/>
    </row>
    <row r="30" spans="1:23" x14ac:dyDescent="0.25">
      <c r="A30" s="41" t="s">
        <v>46</v>
      </c>
      <c r="B30" s="42" t="s">
        <v>43</v>
      </c>
      <c r="C30" s="43">
        <v>22</v>
      </c>
      <c r="D30" s="43" t="s">
        <v>44</v>
      </c>
      <c r="E30" s="44" t="s">
        <v>45</v>
      </c>
      <c r="F30" s="49">
        <v>185.6</v>
      </c>
      <c r="G30" s="50">
        <v>185.08274239493969</v>
      </c>
      <c r="H30" s="47">
        <f t="shared" si="6"/>
        <v>4.627068559873492</v>
      </c>
      <c r="I30" s="51"/>
      <c r="J30" s="48">
        <f t="shared" si="4"/>
        <v>0.2794737090919886</v>
      </c>
      <c r="K30" s="82">
        <f t="shared" si="0"/>
        <v>0.11178948363679544</v>
      </c>
      <c r="M30" s="41" t="s">
        <v>46</v>
      </c>
      <c r="N30" s="65" t="s">
        <v>43</v>
      </c>
      <c r="O30" s="44">
        <v>22</v>
      </c>
      <c r="P30" s="43" t="s">
        <v>44</v>
      </c>
      <c r="Q30" s="44" t="s">
        <v>45</v>
      </c>
      <c r="R30" s="47"/>
      <c r="S30" s="47"/>
      <c r="T30" s="44"/>
      <c r="U30" s="44"/>
      <c r="V30" s="51"/>
      <c r="W30" s="67"/>
    </row>
    <row r="31" spans="1:23" x14ac:dyDescent="0.25">
      <c r="A31" s="41" t="s">
        <v>73</v>
      </c>
      <c r="B31" s="42" t="s">
        <v>43</v>
      </c>
      <c r="C31" s="43">
        <v>23</v>
      </c>
      <c r="D31" s="43" t="s">
        <v>44</v>
      </c>
      <c r="E31" s="44" t="s">
        <v>45</v>
      </c>
      <c r="F31" s="45" t="s">
        <v>85</v>
      </c>
      <c r="G31" s="50">
        <v>0</v>
      </c>
      <c r="H31" s="47"/>
      <c r="I31" s="51"/>
      <c r="J31" s="48"/>
      <c r="K31" s="82"/>
      <c r="M31" s="41" t="s">
        <v>73</v>
      </c>
      <c r="N31" s="65" t="s">
        <v>43</v>
      </c>
      <c r="O31" s="44">
        <v>23</v>
      </c>
      <c r="P31" s="43" t="s">
        <v>44</v>
      </c>
      <c r="Q31" s="44" t="s">
        <v>45</v>
      </c>
      <c r="R31" s="47"/>
      <c r="S31" s="68"/>
      <c r="T31" s="69"/>
      <c r="U31" s="44"/>
      <c r="V31" s="51"/>
      <c r="W31" s="67"/>
    </row>
    <row r="32" spans="1:23" x14ac:dyDescent="0.25">
      <c r="A32" s="41" t="s">
        <v>74</v>
      </c>
      <c r="B32" s="42" t="s">
        <v>43</v>
      </c>
      <c r="C32" s="43">
        <v>24</v>
      </c>
      <c r="D32" s="43" t="s">
        <v>44</v>
      </c>
      <c r="E32" s="44" t="s">
        <v>45</v>
      </c>
      <c r="F32" s="45" t="s">
        <v>85</v>
      </c>
      <c r="G32" s="50">
        <v>0</v>
      </c>
      <c r="H32" s="47"/>
      <c r="I32" s="51"/>
      <c r="J32" s="48"/>
      <c r="K32" s="82"/>
      <c r="M32" s="41" t="s">
        <v>74</v>
      </c>
      <c r="N32" s="65" t="s">
        <v>43</v>
      </c>
      <c r="O32" s="44">
        <v>24</v>
      </c>
      <c r="P32" s="43" t="s">
        <v>44</v>
      </c>
      <c r="Q32" s="44" t="s">
        <v>45</v>
      </c>
      <c r="R32" s="47"/>
      <c r="S32" s="68"/>
      <c r="T32" s="69"/>
      <c r="U32" s="44"/>
      <c r="V32" s="51"/>
      <c r="W32" s="67"/>
    </row>
    <row r="33" spans="1:23" x14ac:dyDescent="0.25">
      <c r="A33" s="21" t="s">
        <v>42</v>
      </c>
      <c r="B33" s="35" t="s">
        <v>13</v>
      </c>
      <c r="C33" s="24">
        <v>30</v>
      </c>
      <c r="D33" s="24" t="s">
        <v>29</v>
      </c>
      <c r="E33" s="23" t="s">
        <v>30</v>
      </c>
      <c r="F33" s="36">
        <v>36</v>
      </c>
      <c r="G33" s="36">
        <v>37.226672372601328</v>
      </c>
      <c r="H33" s="26">
        <f>0.05*G33</f>
        <v>1.8613336186300664</v>
      </c>
      <c r="I33" s="28">
        <v>4</v>
      </c>
      <c r="J33" s="28">
        <f t="shared" ref="J33:J35" si="7">((F33-G33)/G33)*100</f>
        <v>-3.2951437623099342</v>
      </c>
      <c r="K33" s="37">
        <v>-0.65</v>
      </c>
      <c r="M33" s="21" t="s">
        <v>42</v>
      </c>
      <c r="N33" s="22" t="s">
        <v>13</v>
      </c>
      <c r="O33" s="23">
        <v>30</v>
      </c>
      <c r="P33" s="24" t="s">
        <v>29</v>
      </c>
      <c r="Q33" s="23" t="s">
        <v>30</v>
      </c>
      <c r="R33" s="36">
        <f>F33</f>
        <v>36</v>
      </c>
      <c r="S33" s="25">
        <v>35.49</v>
      </c>
      <c r="T33" s="25">
        <v>1.29</v>
      </c>
      <c r="U33" s="23">
        <v>1</v>
      </c>
      <c r="V33" s="28">
        <f t="shared" ref="V33:V60" si="8">((R33-S33)/S33)*100</f>
        <v>1.437024513947585</v>
      </c>
      <c r="W33" s="37">
        <v>0.4</v>
      </c>
    </row>
    <row r="34" spans="1:23" x14ac:dyDescent="0.25">
      <c r="A34" s="21" t="s">
        <v>41</v>
      </c>
      <c r="B34" s="35" t="s">
        <v>13</v>
      </c>
      <c r="C34" s="24">
        <v>31</v>
      </c>
      <c r="D34" s="24" t="s">
        <v>29</v>
      </c>
      <c r="E34" s="23" t="s">
        <v>30</v>
      </c>
      <c r="F34" s="36">
        <v>82.1</v>
      </c>
      <c r="G34" s="38">
        <v>81.970447438477805</v>
      </c>
      <c r="H34" s="26">
        <f t="shared" ref="H34:H35" si="9">0.05*G34</f>
        <v>4.0985223719238908</v>
      </c>
      <c r="I34" s="28">
        <v>4</v>
      </c>
      <c r="J34" s="28">
        <f t="shared" si="7"/>
        <v>0.15804788868503322</v>
      </c>
      <c r="K34" s="37">
        <v>0.02</v>
      </c>
      <c r="M34" s="21" t="s">
        <v>41</v>
      </c>
      <c r="N34" s="22" t="s">
        <v>13</v>
      </c>
      <c r="O34" s="23">
        <v>31</v>
      </c>
      <c r="P34" s="24" t="s">
        <v>29</v>
      </c>
      <c r="Q34" s="23" t="s">
        <v>30</v>
      </c>
      <c r="R34" s="36">
        <f t="shared" ref="R34:R69" si="10">F34</f>
        <v>82.1</v>
      </c>
      <c r="S34" s="25">
        <v>81.38</v>
      </c>
      <c r="T34" s="25">
        <v>2.2999999999999998</v>
      </c>
      <c r="U34" s="23">
        <v>1</v>
      </c>
      <c r="V34" s="28">
        <f t="shared" si="8"/>
        <v>0.88473826492995677</v>
      </c>
      <c r="W34" s="37">
        <v>0.32</v>
      </c>
    </row>
    <row r="35" spans="1:23" x14ac:dyDescent="0.25">
      <c r="A35" s="21" t="s">
        <v>40</v>
      </c>
      <c r="B35" s="35" t="s">
        <v>13</v>
      </c>
      <c r="C35" s="24">
        <v>32</v>
      </c>
      <c r="D35" s="24" t="s">
        <v>29</v>
      </c>
      <c r="E35" s="23" t="s">
        <v>30</v>
      </c>
      <c r="F35" s="36">
        <v>57.8</v>
      </c>
      <c r="G35" s="38">
        <v>58.419502562813939</v>
      </c>
      <c r="H35" s="26">
        <f t="shared" si="9"/>
        <v>2.920975128140697</v>
      </c>
      <c r="I35" s="28">
        <v>4</v>
      </c>
      <c r="J35" s="28">
        <f t="shared" si="7"/>
        <v>-1.0604379284945795</v>
      </c>
      <c r="K35" s="37">
        <v>-0.21</v>
      </c>
      <c r="M35" s="21" t="s">
        <v>40</v>
      </c>
      <c r="N35" s="22" t="s">
        <v>13</v>
      </c>
      <c r="O35" s="23">
        <v>32</v>
      </c>
      <c r="P35" s="24" t="s">
        <v>29</v>
      </c>
      <c r="Q35" s="23" t="s">
        <v>30</v>
      </c>
      <c r="R35" s="36">
        <f t="shared" si="10"/>
        <v>57.8</v>
      </c>
      <c r="S35" s="25">
        <v>57.63</v>
      </c>
      <c r="T35" s="25">
        <v>1.7</v>
      </c>
      <c r="U35" s="23">
        <v>1</v>
      </c>
      <c r="V35" s="28">
        <f t="shared" si="8"/>
        <v>0.29498525073745374</v>
      </c>
      <c r="W35" s="37">
        <v>0.1</v>
      </c>
    </row>
    <row r="36" spans="1:23" x14ac:dyDescent="0.25">
      <c r="A36" s="21" t="s">
        <v>39</v>
      </c>
      <c r="B36" s="35" t="s">
        <v>13</v>
      </c>
      <c r="C36" s="24">
        <v>33</v>
      </c>
      <c r="D36" s="24" t="s">
        <v>29</v>
      </c>
      <c r="E36" s="23" t="s">
        <v>30</v>
      </c>
      <c r="F36" s="36">
        <v>50.3</v>
      </c>
      <c r="G36" s="38"/>
      <c r="H36" s="26"/>
      <c r="I36" s="28"/>
      <c r="J36" s="28"/>
      <c r="K36" s="39"/>
      <c r="M36" s="21" t="s">
        <v>39</v>
      </c>
      <c r="N36" s="22" t="s">
        <v>13</v>
      </c>
      <c r="O36" s="23">
        <v>33</v>
      </c>
      <c r="P36" s="24" t="s">
        <v>29</v>
      </c>
      <c r="Q36" s="23" t="s">
        <v>30</v>
      </c>
      <c r="R36" s="36">
        <f t="shared" si="10"/>
        <v>50.3</v>
      </c>
      <c r="S36" s="25"/>
      <c r="T36" s="25"/>
      <c r="U36" s="23"/>
      <c r="V36" s="28"/>
      <c r="W36" s="39"/>
    </row>
    <row r="37" spans="1:23" x14ac:dyDescent="0.25">
      <c r="A37" s="21" t="s">
        <v>38</v>
      </c>
      <c r="B37" s="35" t="s">
        <v>13</v>
      </c>
      <c r="C37" s="24">
        <v>34</v>
      </c>
      <c r="D37" s="24" t="s">
        <v>29</v>
      </c>
      <c r="E37" s="23" t="s">
        <v>30</v>
      </c>
      <c r="F37" s="36">
        <v>42.8</v>
      </c>
      <c r="G37" s="38"/>
      <c r="H37" s="26"/>
      <c r="I37" s="28"/>
      <c r="J37" s="28"/>
      <c r="K37" s="39"/>
      <c r="M37" s="21" t="s">
        <v>38</v>
      </c>
      <c r="N37" s="22" t="s">
        <v>13</v>
      </c>
      <c r="O37" s="23">
        <v>34</v>
      </c>
      <c r="P37" s="24" t="s">
        <v>29</v>
      </c>
      <c r="Q37" s="23" t="s">
        <v>30</v>
      </c>
      <c r="R37" s="36">
        <f t="shared" si="10"/>
        <v>42.8</v>
      </c>
      <c r="S37" s="25"/>
      <c r="T37" s="25"/>
      <c r="U37" s="23"/>
      <c r="V37" s="28"/>
      <c r="W37" s="39"/>
    </row>
    <row r="38" spans="1:23" x14ac:dyDescent="0.25">
      <c r="A38" s="21" t="s">
        <v>37</v>
      </c>
      <c r="B38" s="35" t="s">
        <v>13</v>
      </c>
      <c r="C38" s="24">
        <v>35</v>
      </c>
      <c r="D38" s="24" t="s">
        <v>29</v>
      </c>
      <c r="E38" s="23" t="s">
        <v>30</v>
      </c>
      <c r="F38" s="36">
        <v>59</v>
      </c>
      <c r="G38" s="38"/>
      <c r="H38" s="26"/>
      <c r="I38" s="28"/>
      <c r="J38" s="28"/>
      <c r="K38" s="39"/>
      <c r="M38" s="21" t="s">
        <v>37</v>
      </c>
      <c r="N38" s="22" t="s">
        <v>13</v>
      </c>
      <c r="O38" s="23">
        <v>35</v>
      </c>
      <c r="P38" s="24" t="s">
        <v>29</v>
      </c>
      <c r="Q38" s="23" t="s">
        <v>30</v>
      </c>
      <c r="R38" s="36">
        <f t="shared" si="10"/>
        <v>59</v>
      </c>
      <c r="S38" s="25"/>
      <c r="T38" s="25"/>
      <c r="U38" s="23"/>
      <c r="V38" s="28"/>
      <c r="W38" s="39"/>
    </row>
    <row r="39" spans="1:23" x14ac:dyDescent="0.25">
      <c r="A39" s="21" t="s">
        <v>36</v>
      </c>
      <c r="B39" s="35" t="s">
        <v>13</v>
      </c>
      <c r="C39" s="24">
        <v>36</v>
      </c>
      <c r="D39" s="24" t="s">
        <v>29</v>
      </c>
      <c r="E39" s="23" t="s">
        <v>30</v>
      </c>
      <c r="F39" s="40">
        <v>22.9</v>
      </c>
      <c r="G39" s="38"/>
      <c r="H39" s="26"/>
      <c r="I39" s="28"/>
      <c r="J39" s="28"/>
      <c r="K39" s="39"/>
      <c r="M39" s="21" t="s">
        <v>36</v>
      </c>
      <c r="N39" s="22" t="s">
        <v>13</v>
      </c>
      <c r="O39" s="23">
        <v>36</v>
      </c>
      <c r="P39" s="24" t="s">
        <v>29</v>
      </c>
      <c r="Q39" s="23" t="s">
        <v>30</v>
      </c>
      <c r="R39" s="36">
        <f t="shared" si="10"/>
        <v>22.9</v>
      </c>
      <c r="S39" s="25"/>
      <c r="T39" s="25"/>
      <c r="U39" s="23"/>
      <c r="V39" s="28"/>
      <c r="W39" s="39"/>
    </row>
    <row r="40" spans="1:23" x14ac:dyDescent="0.25">
      <c r="A40" s="21" t="s">
        <v>35</v>
      </c>
      <c r="B40" s="35" t="s">
        <v>13</v>
      </c>
      <c r="C40" s="24">
        <v>37</v>
      </c>
      <c r="D40" s="24" t="s">
        <v>29</v>
      </c>
      <c r="E40" s="23" t="s">
        <v>30</v>
      </c>
      <c r="F40" s="40">
        <v>29.2</v>
      </c>
      <c r="G40" s="38"/>
      <c r="H40" s="26"/>
      <c r="I40" s="28"/>
      <c r="J40" s="28"/>
      <c r="K40" s="39"/>
      <c r="M40" s="21" t="s">
        <v>35</v>
      </c>
      <c r="N40" s="22" t="s">
        <v>13</v>
      </c>
      <c r="O40" s="23">
        <v>37</v>
      </c>
      <c r="P40" s="24" t="s">
        <v>29</v>
      </c>
      <c r="Q40" s="23" t="s">
        <v>30</v>
      </c>
      <c r="R40" s="36">
        <f t="shared" si="10"/>
        <v>29.2</v>
      </c>
      <c r="S40" s="25"/>
      <c r="T40" s="25"/>
      <c r="U40" s="23"/>
      <c r="V40" s="28"/>
      <c r="W40" s="39"/>
    </row>
    <row r="41" spans="1:23" x14ac:dyDescent="0.25">
      <c r="A41" s="21" t="s">
        <v>34</v>
      </c>
      <c r="B41" s="35" t="s">
        <v>13</v>
      </c>
      <c r="C41" s="24">
        <v>38</v>
      </c>
      <c r="D41" s="24" t="s">
        <v>29</v>
      </c>
      <c r="E41" s="23" t="s">
        <v>30</v>
      </c>
      <c r="F41" s="40">
        <v>38.799999999999997</v>
      </c>
      <c r="G41" s="38"/>
      <c r="H41" s="26"/>
      <c r="I41" s="28"/>
      <c r="J41" s="28"/>
      <c r="K41" s="39"/>
      <c r="M41" s="21" t="s">
        <v>34</v>
      </c>
      <c r="N41" s="22" t="s">
        <v>13</v>
      </c>
      <c r="O41" s="23">
        <v>38</v>
      </c>
      <c r="P41" s="24" t="s">
        <v>29</v>
      </c>
      <c r="Q41" s="23" t="s">
        <v>30</v>
      </c>
      <c r="R41" s="36">
        <f t="shared" si="10"/>
        <v>38.799999999999997</v>
      </c>
      <c r="S41" s="25"/>
      <c r="T41" s="25"/>
      <c r="U41" s="23"/>
      <c r="V41" s="28"/>
      <c r="W41" s="39"/>
    </row>
    <row r="42" spans="1:23" x14ac:dyDescent="0.25">
      <c r="A42" s="21" t="s">
        <v>33</v>
      </c>
      <c r="B42" s="35" t="s">
        <v>13</v>
      </c>
      <c r="C42" s="24">
        <v>39</v>
      </c>
      <c r="D42" s="24" t="s">
        <v>29</v>
      </c>
      <c r="E42" s="23" t="s">
        <v>30</v>
      </c>
      <c r="F42" s="36">
        <v>81</v>
      </c>
      <c r="G42" s="28"/>
      <c r="H42" s="26"/>
      <c r="I42" s="28"/>
      <c r="J42" s="28"/>
      <c r="K42" s="39"/>
      <c r="M42" s="21" t="s">
        <v>33</v>
      </c>
      <c r="N42" s="22" t="s">
        <v>13</v>
      </c>
      <c r="O42" s="23">
        <v>39</v>
      </c>
      <c r="P42" s="24" t="s">
        <v>29</v>
      </c>
      <c r="Q42" s="23" t="s">
        <v>30</v>
      </c>
      <c r="R42" s="36">
        <f t="shared" si="10"/>
        <v>81</v>
      </c>
      <c r="S42" s="25"/>
      <c r="T42" s="25"/>
      <c r="U42" s="23"/>
      <c r="V42" s="28"/>
      <c r="W42" s="39"/>
    </row>
    <row r="43" spans="1:23" x14ac:dyDescent="0.25">
      <c r="A43" s="21" t="s">
        <v>32</v>
      </c>
      <c r="B43" s="35" t="s">
        <v>13</v>
      </c>
      <c r="C43" s="24">
        <v>40</v>
      </c>
      <c r="D43" s="24" t="s">
        <v>29</v>
      </c>
      <c r="E43" s="23" t="s">
        <v>30</v>
      </c>
      <c r="F43" s="40">
        <v>55.5</v>
      </c>
      <c r="G43" s="28"/>
      <c r="H43" s="26"/>
      <c r="I43" s="28"/>
      <c r="J43" s="28"/>
      <c r="K43" s="39"/>
      <c r="M43" s="21" t="s">
        <v>32</v>
      </c>
      <c r="N43" s="22" t="s">
        <v>13</v>
      </c>
      <c r="O43" s="23">
        <v>40</v>
      </c>
      <c r="P43" s="24" t="s">
        <v>29</v>
      </c>
      <c r="Q43" s="23" t="s">
        <v>30</v>
      </c>
      <c r="R43" s="36">
        <f t="shared" si="10"/>
        <v>55.5</v>
      </c>
      <c r="S43" s="25"/>
      <c r="T43" s="25"/>
      <c r="U43" s="23"/>
      <c r="V43" s="28"/>
      <c r="W43" s="39"/>
    </row>
    <row r="44" spans="1:23" x14ac:dyDescent="0.25">
      <c r="A44" s="21" t="s">
        <v>31</v>
      </c>
      <c r="B44" s="35" t="s">
        <v>13</v>
      </c>
      <c r="C44" s="24">
        <v>41</v>
      </c>
      <c r="D44" s="24" t="s">
        <v>29</v>
      </c>
      <c r="E44" s="23" t="s">
        <v>30</v>
      </c>
      <c r="F44" s="36">
        <v>70.2</v>
      </c>
      <c r="G44" s="38"/>
      <c r="H44" s="26"/>
      <c r="I44" s="28"/>
      <c r="J44" s="28"/>
      <c r="K44" s="39"/>
      <c r="M44" s="21" t="s">
        <v>31</v>
      </c>
      <c r="N44" s="22" t="s">
        <v>13</v>
      </c>
      <c r="O44" s="23">
        <v>41</v>
      </c>
      <c r="P44" s="24" t="s">
        <v>29</v>
      </c>
      <c r="Q44" s="23" t="s">
        <v>30</v>
      </c>
      <c r="R44" s="36">
        <f t="shared" si="10"/>
        <v>70.2</v>
      </c>
      <c r="S44" s="36"/>
      <c r="T44" s="25"/>
      <c r="U44" s="23"/>
      <c r="V44" s="28"/>
      <c r="W44" s="39"/>
    </row>
    <row r="45" spans="1:23" x14ac:dyDescent="0.25">
      <c r="A45" s="21" t="s">
        <v>28</v>
      </c>
      <c r="B45" s="35" t="s">
        <v>13</v>
      </c>
      <c r="C45" s="24">
        <v>42</v>
      </c>
      <c r="D45" s="24" t="s">
        <v>29</v>
      </c>
      <c r="E45" s="23" t="s">
        <v>30</v>
      </c>
      <c r="F45" s="36">
        <v>80.7</v>
      </c>
      <c r="G45" s="38">
        <v>81.970447438477805</v>
      </c>
      <c r="H45" s="26">
        <f t="shared" ref="H45" si="11">0.05*G45</f>
        <v>4.0985223719238908</v>
      </c>
      <c r="I45" s="28">
        <v>4</v>
      </c>
      <c r="J45" s="28">
        <f t="shared" ref="J45:J47" si="12">((F45-G45)/G45)*100</f>
        <v>-1.5498847184301703</v>
      </c>
      <c r="K45" s="37">
        <v>-0.32</v>
      </c>
      <c r="M45" s="21" t="s">
        <v>28</v>
      </c>
      <c r="N45" s="22" t="s">
        <v>13</v>
      </c>
      <c r="O45" s="23">
        <v>42</v>
      </c>
      <c r="P45" s="24" t="s">
        <v>29</v>
      </c>
      <c r="Q45" s="23" t="s">
        <v>30</v>
      </c>
      <c r="R45" s="36">
        <f t="shared" si="10"/>
        <v>80.7</v>
      </c>
      <c r="S45" s="36">
        <v>81.55</v>
      </c>
      <c r="T45" s="25">
        <v>2.17</v>
      </c>
      <c r="U45" s="23">
        <v>1</v>
      </c>
      <c r="V45" s="28">
        <f t="shared" si="8"/>
        <v>-1.0423053341508206</v>
      </c>
      <c r="W45" s="37">
        <v>-0.39</v>
      </c>
    </row>
    <row r="46" spans="1:23" x14ac:dyDescent="0.25">
      <c r="A46" s="41" t="s">
        <v>22</v>
      </c>
      <c r="B46" s="42" t="s">
        <v>13</v>
      </c>
      <c r="C46" s="43">
        <v>43</v>
      </c>
      <c r="D46" s="43" t="s">
        <v>27</v>
      </c>
      <c r="E46" s="44" t="s">
        <v>23</v>
      </c>
      <c r="F46" s="50">
        <v>50.8</v>
      </c>
      <c r="G46" s="83">
        <v>50.529965992862202</v>
      </c>
      <c r="H46" s="47">
        <f>0.05*G46</f>
        <v>2.5264982996431105</v>
      </c>
      <c r="I46" s="51">
        <v>4</v>
      </c>
      <c r="J46" s="51">
        <f t="shared" si="12"/>
        <v>0.53440369854185099</v>
      </c>
      <c r="K46" s="82">
        <v>0.12</v>
      </c>
      <c r="M46" s="41" t="s">
        <v>22</v>
      </c>
      <c r="N46" s="42" t="s">
        <v>13</v>
      </c>
      <c r="O46" s="44">
        <v>43</v>
      </c>
      <c r="P46" s="43" t="s">
        <v>27</v>
      </c>
      <c r="Q46" s="44" t="s">
        <v>23</v>
      </c>
      <c r="R46" s="50">
        <f t="shared" si="10"/>
        <v>50.8</v>
      </c>
      <c r="S46" s="47">
        <v>48.96</v>
      </c>
      <c r="T46" s="47">
        <v>4.47</v>
      </c>
      <c r="U46" s="44">
        <v>1</v>
      </c>
      <c r="V46" s="51">
        <f t="shared" si="8"/>
        <v>3.7581699346405149</v>
      </c>
      <c r="W46" s="37">
        <v>0.41</v>
      </c>
    </row>
    <row r="47" spans="1:23" x14ac:dyDescent="0.25">
      <c r="A47" s="41" t="s">
        <v>12</v>
      </c>
      <c r="B47" s="42" t="s">
        <v>13</v>
      </c>
      <c r="C47" s="43">
        <v>44</v>
      </c>
      <c r="D47" s="43" t="s">
        <v>27</v>
      </c>
      <c r="E47" s="44" t="s">
        <v>23</v>
      </c>
      <c r="F47" s="81">
        <v>103</v>
      </c>
      <c r="G47" s="51">
        <v>104.94157725559208</v>
      </c>
      <c r="H47" s="47">
        <f t="shared" ref="H47:H48" si="13">0.05*G47</f>
        <v>5.2470788627796043</v>
      </c>
      <c r="I47" s="51">
        <v>4</v>
      </c>
      <c r="J47" s="51">
        <f t="shared" si="12"/>
        <v>-1.8501506327308583</v>
      </c>
      <c r="K47" s="82">
        <v>-0.36</v>
      </c>
      <c r="M47" s="41" t="s">
        <v>12</v>
      </c>
      <c r="N47" s="42" t="s">
        <v>13</v>
      </c>
      <c r="O47" s="44">
        <v>44</v>
      </c>
      <c r="P47" s="43" t="s">
        <v>27</v>
      </c>
      <c r="Q47" s="44" t="s">
        <v>23</v>
      </c>
      <c r="R47" s="50">
        <f t="shared" si="10"/>
        <v>103</v>
      </c>
      <c r="S47" s="83">
        <v>101.1</v>
      </c>
      <c r="T47" s="47">
        <v>6.6</v>
      </c>
      <c r="U47" s="44">
        <v>1</v>
      </c>
      <c r="V47" s="51">
        <f t="shared" si="8"/>
        <v>1.8793273986152381</v>
      </c>
      <c r="W47" s="37">
        <v>0.28999999999999998</v>
      </c>
    </row>
    <row r="48" spans="1:23" x14ac:dyDescent="0.25">
      <c r="A48" s="41" t="s">
        <v>21</v>
      </c>
      <c r="B48" s="42" t="s">
        <v>13</v>
      </c>
      <c r="C48" s="43">
        <v>45</v>
      </c>
      <c r="D48" s="43" t="s">
        <v>27</v>
      </c>
      <c r="E48" s="44" t="s">
        <v>23</v>
      </c>
      <c r="F48" s="81">
        <v>140</v>
      </c>
      <c r="G48" s="51">
        <v>141.77655712825091</v>
      </c>
      <c r="H48" s="47">
        <f t="shared" si="13"/>
        <v>7.0888278564125464</v>
      </c>
      <c r="I48" s="51">
        <v>4</v>
      </c>
      <c r="J48" s="51">
        <f t="shared" ref="J48:J59" si="14">((F48-G48)/G48)*100</f>
        <v>-1.2530683240134282</v>
      </c>
      <c r="K48" s="82">
        <v>-0.25</v>
      </c>
      <c r="M48" s="41" t="s">
        <v>21</v>
      </c>
      <c r="N48" s="42" t="s">
        <v>13</v>
      </c>
      <c r="O48" s="44">
        <v>45</v>
      </c>
      <c r="P48" s="43" t="s">
        <v>27</v>
      </c>
      <c r="Q48" s="44" t="s">
        <v>23</v>
      </c>
      <c r="R48" s="50">
        <f t="shared" si="10"/>
        <v>140</v>
      </c>
      <c r="S48" s="83">
        <v>140.4</v>
      </c>
      <c r="T48" s="47">
        <v>6.1</v>
      </c>
      <c r="U48" s="44">
        <v>1</v>
      </c>
      <c r="V48" s="51">
        <f t="shared" si="8"/>
        <v>-0.28490028490028896</v>
      </c>
      <c r="W48" s="37">
        <v>-7.0000000000000007E-2</v>
      </c>
    </row>
    <row r="49" spans="1:23" x14ac:dyDescent="0.25">
      <c r="A49" s="41" t="s">
        <v>17</v>
      </c>
      <c r="B49" s="42" t="s">
        <v>13</v>
      </c>
      <c r="C49" s="43">
        <v>46</v>
      </c>
      <c r="D49" s="43" t="s">
        <v>27</v>
      </c>
      <c r="E49" s="44" t="s">
        <v>23</v>
      </c>
      <c r="F49" s="81">
        <v>96.3</v>
      </c>
      <c r="G49" s="83">
        <v>97.507987725773162</v>
      </c>
      <c r="H49" s="47">
        <f>0.05*G49</f>
        <v>4.8753993862886587</v>
      </c>
      <c r="I49" s="51">
        <v>4</v>
      </c>
      <c r="J49" s="51">
        <f t="shared" si="14"/>
        <v>-1.2388602759093468</v>
      </c>
      <c r="K49" s="82">
        <v>-0.25</v>
      </c>
      <c r="M49" s="41" t="s">
        <v>17</v>
      </c>
      <c r="N49" s="42" t="s">
        <v>13</v>
      </c>
      <c r="O49" s="44">
        <v>46</v>
      </c>
      <c r="P49" s="43" t="s">
        <v>27</v>
      </c>
      <c r="Q49" s="44" t="s">
        <v>23</v>
      </c>
      <c r="R49" s="50">
        <f t="shared" si="10"/>
        <v>96.3</v>
      </c>
      <c r="S49" s="47">
        <v>95.78</v>
      </c>
      <c r="T49" s="47">
        <v>3.38</v>
      </c>
      <c r="U49" s="44">
        <v>1</v>
      </c>
      <c r="V49" s="51">
        <f t="shared" si="8"/>
        <v>0.54291083733555656</v>
      </c>
      <c r="W49" s="37">
        <v>0.15</v>
      </c>
    </row>
    <row r="50" spans="1:23" x14ac:dyDescent="0.25">
      <c r="A50" s="41" t="s">
        <v>16</v>
      </c>
      <c r="B50" s="42" t="s">
        <v>13</v>
      </c>
      <c r="C50" s="43">
        <v>47</v>
      </c>
      <c r="D50" s="43" t="s">
        <v>25</v>
      </c>
      <c r="E50" s="44" t="s">
        <v>23</v>
      </c>
      <c r="F50" s="81">
        <v>93.4</v>
      </c>
      <c r="G50" s="51">
        <v>94.155364832847837</v>
      </c>
      <c r="H50" s="47">
        <f t="shared" ref="H50:H54" si="15">0.075*G50</f>
        <v>7.0616523624635876</v>
      </c>
      <c r="I50" s="51">
        <v>4</v>
      </c>
      <c r="J50" s="51">
        <f t="shared" si="14"/>
        <v>-0.80225363067608102</v>
      </c>
      <c r="K50" s="82">
        <v>-0.11</v>
      </c>
      <c r="M50" s="41" t="s">
        <v>16</v>
      </c>
      <c r="N50" s="42" t="s">
        <v>13</v>
      </c>
      <c r="O50" s="44">
        <v>47</v>
      </c>
      <c r="P50" s="43" t="s">
        <v>25</v>
      </c>
      <c r="Q50" s="44" t="s">
        <v>23</v>
      </c>
      <c r="R50" s="50">
        <f t="shared" si="10"/>
        <v>93.4</v>
      </c>
      <c r="S50" s="83">
        <v>88.08</v>
      </c>
      <c r="T50" s="47">
        <v>6.5</v>
      </c>
      <c r="U50" s="44">
        <v>1</v>
      </c>
      <c r="V50" s="51">
        <f t="shared" si="8"/>
        <v>6.0399636693914713</v>
      </c>
      <c r="W50" s="37">
        <v>0.82</v>
      </c>
    </row>
    <row r="51" spans="1:23" x14ac:dyDescent="0.25">
      <c r="A51" s="41" t="s">
        <v>12</v>
      </c>
      <c r="B51" s="42" t="s">
        <v>13</v>
      </c>
      <c r="C51" s="43">
        <v>48</v>
      </c>
      <c r="D51" s="43" t="s">
        <v>25</v>
      </c>
      <c r="E51" s="44" t="s">
        <v>23</v>
      </c>
      <c r="F51" s="50">
        <v>220</v>
      </c>
      <c r="G51" s="83">
        <v>212.49440371482166</v>
      </c>
      <c r="H51" s="47">
        <f t="shared" si="15"/>
        <v>15.937080278611624</v>
      </c>
      <c r="I51" s="51">
        <v>4</v>
      </c>
      <c r="J51" s="51">
        <f t="shared" si="14"/>
        <v>3.5321383311587047</v>
      </c>
      <c r="K51" s="82">
        <v>0.47</v>
      </c>
      <c r="M51" s="41" t="s">
        <v>12</v>
      </c>
      <c r="N51" s="42" t="s">
        <v>13</v>
      </c>
      <c r="O51" s="44">
        <v>48</v>
      </c>
      <c r="P51" s="43" t="s">
        <v>25</v>
      </c>
      <c r="Q51" s="44" t="s">
        <v>23</v>
      </c>
      <c r="R51" s="50">
        <f t="shared" si="10"/>
        <v>220</v>
      </c>
      <c r="S51" s="47">
        <v>210.2</v>
      </c>
      <c r="T51" s="47">
        <v>9.6</v>
      </c>
      <c r="U51" s="44">
        <v>1</v>
      </c>
      <c r="V51" s="51">
        <f t="shared" si="8"/>
        <v>4.6622264509990536</v>
      </c>
      <c r="W51" s="37">
        <v>1.03</v>
      </c>
    </row>
    <row r="52" spans="1:23" x14ac:dyDescent="0.25">
      <c r="A52" s="41" t="s">
        <v>24</v>
      </c>
      <c r="B52" s="42" t="s">
        <v>13</v>
      </c>
      <c r="C52" s="43">
        <v>49</v>
      </c>
      <c r="D52" s="43" t="s">
        <v>25</v>
      </c>
      <c r="E52" s="44" t="s">
        <v>23</v>
      </c>
      <c r="F52" s="50">
        <v>84.3</v>
      </c>
      <c r="G52" s="83">
        <v>82.749679882828687</v>
      </c>
      <c r="H52" s="47">
        <f t="shared" si="15"/>
        <v>6.2062259912121513</v>
      </c>
      <c r="I52" s="51">
        <v>4</v>
      </c>
      <c r="J52" s="51">
        <f t="shared" si="14"/>
        <v>1.8735058786529708</v>
      </c>
      <c r="K52" s="82">
        <v>0.26</v>
      </c>
      <c r="M52" s="41" t="s">
        <v>24</v>
      </c>
      <c r="N52" s="42" t="s">
        <v>13</v>
      </c>
      <c r="O52" s="44">
        <v>49</v>
      </c>
      <c r="P52" s="43" t="s">
        <v>25</v>
      </c>
      <c r="Q52" s="44" t="s">
        <v>23</v>
      </c>
      <c r="R52" s="50">
        <f t="shared" si="10"/>
        <v>84.3</v>
      </c>
      <c r="S52" s="47">
        <v>82.32</v>
      </c>
      <c r="T52" s="47">
        <v>5.69</v>
      </c>
      <c r="U52" s="44">
        <v>1</v>
      </c>
      <c r="V52" s="51">
        <f t="shared" si="8"/>
        <v>2.405247813411084</v>
      </c>
      <c r="W52" s="37">
        <v>0.35</v>
      </c>
    </row>
    <row r="53" spans="1:23" x14ac:dyDescent="0.25">
      <c r="A53" s="41" t="s">
        <v>20</v>
      </c>
      <c r="B53" s="42" t="s">
        <v>13</v>
      </c>
      <c r="C53" s="43">
        <v>50</v>
      </c>
      <c r="D53" s="43" t="s">
        <v>25</v>
      </c>
      <c r="E53" s="44" t="s">
        <v>23</v>
      </c>
      <c r="F53" s="50">
        <v>68</v>
      </c>
      <c r="G53" s="83">
        <v>64.704750368201985</v>
      </c>
      <c r="H53" s="47">
        <f t="shared" si="15"/>
        <v>4.8528562776151487</v>
      </c>
      <c r="I53" s="51">
        <v>4</v>
      </c>
      <c r="J53" s="51">
        <f t="shared" si="14"/>
        <v>5.092747615973197</v>
      </c>
      <c r="K53" s="82">
        <v>0.68</v>
      </c>
      <c r="M53" s="41" t="s">
        <v>20</v>
      </c>
      <c r="N53" s="42" t="s">
        <v>13</v>
      </c>
      <c r="O53" s="44">
        <v>50</v>
      </c>
      <c r="P53" s="43" t="s">
        <v>25</v>
      </c>
      <c r="Q53" s="44" t="s">
        <v>23</v>
      </c>
      <c r="R53" s="50">
        <f t="shared" si="10"/>
        <v>68</v>
      </c>
      <c r="S53" s="47">
        <v>63.13</v>
      </c>
      <c r="T53" s="47">
        <v>9.83</v>
      </c>
      <c r="U53" s="44">
        <v>1</v>
      </c>
      <c r="V53" s="51">
        <f t="shared" si="8"/>
        <v>7.7142404562014848</v>
      </c>
      <c r="W53" s="37">
        <v>0.5</v>
      </c>
    </row>
    <row r="54" spans="1:23" x14ac:dyDescent="0.25">
      <c r="A54" s="41" t="s">
        <v>17</v>
      </c>
      <c r="B54" s="42" t="s">
        <v>13</v>
      </c>
      <c r="C54" s="43">
        <v>51</v>
      </c>
      <c r="D54" s="43" t="s">
        <v>25</v>
      </c>
      <c r="E54" s="44" t="s">
        <v>23</v>
      </c>
      <c r="F54" s="81">
        <v>293</v>
      </c>
      <c r="G54" s="51">
        <v>282.37225322227192</v>
      </c>
      <c r="H54" s="47">
        <f t="shared" si="15"/>
        <v>21.177918991670392</v>
      </c>
      <c r="I54" s="44">
        <v>4</v>
      </c>
      <c r="J54" s="51">
        <f t="shared" si="14"/>
        <v>3.7637362228229798</v>
      </c>
      <c r="K54" s="82">
        <v>0.5</v>
      </c>
      <c r="M54" s="41" t="s">
        <v>17</v>
      </c>
      <c r="N54" s="42" t="s">
        <v>13</v>
      </c>
      <c r="O54" s="44">
        <v>51</v>
      </c>
      <c r="P54" s="43" t="s">
        <v>25</v>
      </c>
      <c r="Q54" s="44" t="s">
        <v>23</v>
      </c>
      <c r="R54" s="50">
        <f t="shared" si="10"/>
        <v>293</v>
      </c>
      <c r="S54" s="83">
        <v>283.3</v>
      </c>
      <c r="T54" s="47">
        <v>11.2</v>
      </c>
      <c r="U54" s="44">
        <v>1</v>
      </c>
      <c r="V54" s="51">
        <f t="shared" si="8"/>
        <v>3.423932227320857</v>
      </c>
      <c r="W54" s="37">
        <v>0.87</v>
      </c>
    </row>
    <row r="55" spans="1:23" x14ac:dyDescent="0.25">
      <c r="A55" s="41" t="s">
        <v>12</v>
      </c>
      <c r="B55" s="42" t="s">
        <v>13</v>
      </c>
      <c r="C55" s="43">
        <v>52</v>
      </c>
      <c r="D55" s="43" t="s">
        <v>76</v>
      </c>
      <c r="E55" s="44" t="s">
        <v>23</v>
      </c>
      <c r="F55" s="81">
        <v>64.2</v>
      </c>
      <c r="G55" s="51">
        <v>65.318746697234772</v>
      </c>
      <c r="H55" s="47">
        <f t="shared" ref="H55:H59" si="16">0.05*G55</f>
        <v>3.2659373348617389</v>
      </c>
      <c r="I55" s="44">
        <v>4</v>
      </c>
      <c r="J55" s="51">
        <f t="shared" si="14"/>
        <v>-1.712749790531622</v>
      </c>
      <c r="K55" s="82">
        <v>-0.34</v>
      </c>
      <c r="M55" s="41" t="s">
        <v>12</v>
      </c>
      <c r="N55" s="42" t="s">
        <v>13</v>
      </c>
      <c r="O55" s="44">
        <v>52</v>
      </c>
      <c r="P55" s="43" t="s">
        <v>76</v>
      </c>
      <c r="Q55" s="44" t="s">
        <v>23</v>
      </c>
      <c r="R55" s="50">
        <f t="shared" si="10"/>
        <v>64.2</v>
      </c>
      <c r="S55" s="83">
        <v>64.760000000000005</v>
      </c>
      <c r="T55" s="47">
        <v>4.5599999999999996</v>
      </c>
      <c r="U55" s="44">
        <v>1</v>
      </c>
      <c r="V55" s="51">
        <f t="shared" si="8"/>
        <v>-0.86473131562693362</v>
      </c>
      <c r="W55" s="37">
        <v>-0.12</v>
      </c>
    </row>
    <row r="56" spans="1:23" x14ac:dyDescent="0.25">
      <c r="A56" s="41" t="s">
        <v>26</v>
      </c>
      <c r="B56" s="42" t="s">
        <v>13</v>
      </c>
      <c r="C56" s="43">
        <v>53</v>
      </c>
      <c r="D56" s="43" t="s">
        <v>76</v>
      </c>
      <c r="E56" s="44" t="s">
        <v>23</v>
      </c>
      <c r="F56" s="81">
        <v>220</v>
      </c>
      <c r="G56" s="51">
        <v>221.61715495250212</v>
      </c>
      <c r="H56" s="47">
        <f t="shared" si="16"/>
        <v>11.080857747625107</v>
      </c>
      <c r="I56" s="44">
        <v>4</v>
      </c>
      <c r="J56" s="51">
        <f t="shared" si="14"/>
        <v>-0.7297065756704233</v>
      </c>
      <c r="K56" s="82">
        <v>-0.14000000000000001</v>
      </c>
      <c r="M56" s="41" t="s">
        <v>26</v>
      </c>
      <c r="N56" s="42" t="s">
        <v>13</v>
      </c>
      <c r="O56" s="44">
        <v>53</v>
      </c>
      <c r="P56" s="43" t="s">
        <v>76</v>
      </c>
      <c r="Q56" s="44" t="s">
        <v>23</v>
      </c>
      <c r="R56" s="50">
        <f t="shared" si="10"/>
        <v>220</v>
      </c>
      <c r="S56" s="83">
        <v>216.6</v>
      </c>
      <c r="T56" s="47">
        <v>10.1</v>
      </c>
      <c r="U56" s="44">
        <v>1</v>
      </c>
      <c r="V56" s="51">
        <f t="shared" si="8"/>
        <v>1.5697137580794118</v>
      </c>
      <c r="W56" s="37">
        <v>0.34</v>
      </c>
    </row>
    <row r="57" spans="1:23" x14ac:dyDescent="0.25">
      <c r="A57" s="41" t="s">
        <v>21</v>
      </c>
      <c r="B57" s="42" t="s">
        <v>13</v>
      </c>
      <c r="C57" s="43">
        <v>54</v>
      </c>
      <c r="D57" s="43" t="s">
        <v>76</v>
      </c>
      <c r="E57" s="44" t="s">
        <v>23</v>
      </c>
      <c r="F57" s="81">
        <v>98.8</v>
      </c>
      <c r="G57" s="51">
        <v>99.891508625970431</v>
      </c>
      <c r="H57" s="47">
        <f t="shared" si="16"/>
        <v>4.9945754312985216</v>
      </c>
      <c r="I57" s="44">
        <v>4</v>
      </c>
      <c r="J57" s="51">
        <f t="shared" si="14"/>
        <v>-1.0926941048186918</v>
      </c>
      <c r="K57" s="82">
        <v>-0.22</v>
      </c>
      <c r="M57" s="41" t="s">
        <v>21</v>
      </c>
      <c r="N57" s="42" t="s">
        <v>13</v>
      </c>
      <c r="O57" s="44">
        <v>54</v>
      </c>
      <c r="P57" s="43" t="s">
        <v>76</v>
      </c>
      <c r="Q57" s="44" t="s">
        <v>23</v>
      </c>
      <c r="R57" s="50">
        <f t="shared" si="10"/>
        <v>98.8</v>
      </c>
      <c r="S57" s="83">
        <v>99.12</v>
      </c>
      <c r="T57" s="47">
        <v>5.39</v>
      </c>
      <c r="U57" s="44">
        <v>1</v>
      </c>
      <c r="V57" s="51">
        <f t="shared" si="8"/>
        <v>-0.32284100080710992</v>
      </c>
      <c r="W57" s="37">
        <v>-0.06</v>
      </c>
    </row>
    <row r="58" spans="1:23" x14ac:dyDescent="0.25">
      <c r="A58" s="41" t="s">
        <v>20</v>
      </c>
      <c r="B58" s="42" t="s">
        <v>13</v>
      </c>
      <c r="C58" s="43">
        <v>55</v>
      </c>
      <c r="D58" s="43" t="s">
        <v>76</v>
      </c>
      <c r="E58" s="44" t="s">
        <v>23</v>
      </c>
      <c r="F58" s="81">
        <v>438</v>
      </c>
      <c r="G58" s="51">
        <v>431.98432660981905</v>
      </c>
      <c r="H58" s="47">
        <f t="shared" si="16"/>
        <v>21.599216330490954</v>
      </c>
      <c r="I58" s="44">
        <v>4</v>
      </c>
      <c r="J58" s="51">
        <f t="shared" si="14"/>
        <v>1.3925675122038592</v>
      </c>
      <c r="K58" s="82">
        <v>0.28000000000000003</v>
      </c>
      <c r="M58" s="41" t="s">
        <v>20</v>
      </c>
      <c r="N58" s="42" t="s">
        <v>13</v>
      </c>
      <c r="O58" s="44">
        <v>55</v>
      </c>
      <c r="P58" s="43" t="s">
        <v>76</v>
      </c>
      <c r="Q58" s="44" t="s">
        <v>23</v>
      </c>
      <c r="R58" s="50">
        <f t="shared" si="10"/>
        <v>438</v>
      </c>
      <c r="S58" s="83">
        <v>429.6</v>
      </c>
      <c r="T58" s="47">
        <v>11</v>
      </c>
      <c r="U58" s="44">
        <v>1</v>
      </c>
      <c r="V58" s="51">
        <f t="shared" si="8"/>
        <v>1.9553072625698269</v>
      </c>
      <c r="W58" s="37">
        <v>0.76</v>
      </c>
    </row>
    <row r="59" spans="1:23" x14ac:dyDescent="0.25">
      <c r="A59" s="41" t="s">
        <v>19</v>
      </c>
      <c r="B59" s="42" t="s">
        <v>13</v>
      </c>
      <c r="C59" s="43">
        <v>56</v>
      </c>
      <c r="D59" s="43" t="s">
        <v>76</v>
      </c>
      <c r="E59" s="44" t="s">
        <v>23</v>
      </c>
      <c r="F59" s="50">
        <v>59.7</v>
      </c>
      <c r="G59" s="83">
        <v>63.569115578957032</v>
      </c>
      <c r="H59" s="47">
        <f t="shared" si="16"/>
        <v>3.1784557789478516</v>
      </c>
      <c r="I59" s="44">
        <v>4</v>
      </c>
      <c r="J59" s="51">
        <f t="shared" si="14"/>
        <v>-6.0864706763952574</v>
      </c>
      <c r="K59" s="82">
        <v>-1.23</v>
      </c>
      <c r="M59" s="41" t="s">
        <v>19</v>
      </c>
      <c r="N59" s="42" t="s">
        <v>13</v>
      </c>
      <c r="O59" s="44">
        <v>56</v>
      </c>
      <c r="P59" s="43" t="s">
        <v>76</v>
      </c>
      <c r="Q59" s="44" t="s">
        <v>23</v>
      </c>
      <c r="R59" s="50">
        <f t="shared" si="10"/>
        <v>59.7</v>
      </c>
      <c r="S59" s="47">
        <v>59.66</v>
      </c>
      <c r="T59" s="47">
        <v>9.5</v>
      </c>
      <c r="U59" s="44">
        <v>1</v>
      </c>
      <c r="V59" s="51">
        <f t="shared" si="8"/>
        <v>6.7046597385193196E-2</v>
      </c>
      <c r="W59" s="37">
        <v>0</v>
      </c>
    </row>
    <row r="60" spans="1:23" x14ac:dyDescent="0.25">
      <c r="A60" s="41" t="s">
        <v>17</v>
      </c>
      <c r="B60" s="42" t="s">
        <v>13</v>
      </c>
      <c r="C60" s="43">
        <v>57</v>
      </c>
      <c r="D60" s="43" t="s">
        <v>76</v>
      </c>
      <c r="E60" s="44" t="s">
        <v>23</v>
      </c>
      <c r="F60" s="50">
        <v>269</v>
      </c>
      <c r="G60" s="83">
        <v>264.69298610400398</v>
      </c>
      <c r="H60" s="47">
        <f t="shared" ref="H60" si="17">0.05*G60</f>
        <v>13.2346493052002</v>
      </c>
      <c r="I60" s="44">
        <v>4</v>
      </c>
      <c r="J60" s="51">
        <f t="shared" ref="J60" si="18">((F60-G60)/G60)*100</f>
        <v>1.6271734130135571</v>
      </c>
      <c r="K60" s="82">
        <v>0.32</v>
      </c>
      <c r="M60" s="41" t="s">
        <v>17</v>
      </c>
      <c r="N60" s="42" t="s">
        <v>13</v>
      </c>
      <c r="O60" s="44">
        <v>57</v>
      </c>
      <c r="P60" s="43" t="s">
        <v>76</v>
      </c>
      <c r="Q60" s="44" t="s">
        <v>23</v>
      </c>
      <c r="R60" s="50">
        <f t="shared" si="10"/>
        <v>269</v>
      </c>
      <c r="S60" s="47">
        <v>263.3</v>
      </c>
      <c r="T60" s="47">
        <v>7.5</v>
      </c>
      <c r="U60" s="44" t="s">
        <v>75</v>
      </c>
      <c r="V60" s="51">
        <f t="shared" si="8"/>
        <v>2.1648309912647123</v>
      </c>
      <c r="W60" s="37">
        <v>0.76</v>
      </c>
    </row>
    <row r="61" spans="1:23" x14ac:dyDescent="0.25">
      <c r="A61" s="41" t="s">
        <v>22</v>
      </c>
      <c r="B61" s="42" t="s">
        <v>13</v>
      </c>
      <c r="C61" s="43">
        <v>58</v>
      </c>
      <c r="D61" s="43" t="s">
        <v>18</v>
      </c>
      <c r="E61" s="44" t="s">
        <v>15</v>
      </c>
      <c r="F61" s="46">
        <v>20.94</v>
      </c>
      <c r="G61" s="47">
        <v>20.949151740208773</v>
      </c>
      <c r="H61" s="47">
        <v>0.15</v>
      </c>
      <c r="I61" s="44">
        <v>4</v>
      </c>
      <c r="J61" s="47">
        <f t="shared" ref="J61:J67" si="19">((F61-G61))</f>
        <v>-9.1517402087717414E-3</v>
      </c>
      <c r="K61" s="82">
        <v>-7.0000000000000007E-2</v>
      </c>
      <c r="M61" s="41" t="s">
        <v>22</v>
      </c>
      <c r="N61" s="42" t="s">
        <v>13</v>
      </c>
      <c r="O61" s="44">
        <v>58</v>
      </c>
      <c r="P61" s="43" t="s">
        <v>18</v>
      </c>
      <c r="Q61" s="44" t="s">
        <v>15</v>
      </c>
      <c r="R61" s="50">
        <f t="shared" si="10"/>
        <v>20.94</v>
      </c>
      <c r="S61" s="47">
        <v>20.93</v>
      </c>
      <c r="T61" s="47">
        <v>0.11</v>
      </c>
      <c r="U61" s="44" t="s">
        <v>75</v>
      </c>
      <c r="V61" s="47">
        <f t="shared" ref="V61:V67" si="20">((R61-S61))</f>
        <v>1.0000000000001563E-2</v>
      </c>
      <c r="W61" s="37">
        <v>0.11</v>
      </c>
    </row>
    <row r="62" spans="1:23" x14ac:dyDescent="0.25">
      <c r="A62" s="41" t="s">
        <v>12</v>
      </c>
      <c r="B62" s="42" t="s">
        <v>13</v>
      </c>
      <c r="C62" s="43">
        <v>59</v>
      </c>
      <c r="D62" s="43" t="s">
        <v>18</v>
      </c>
      <c r="E62" s="44" t="s">
        <v>15</v>
      </c>
      <c r="F62" s="46">
        <v>11.66</v>
      </c>
      <c r="G62" s="47">
        <v>11.829556414607039</v>
      </c>
      <c r="H62" s="47">
        <v>0.15</v>
      </c>
      <c r="I62" s="44">
        <v>4</v>
      </c>
      <c r="J62" s="47">
        <f t="shared" si="19"/>
        <v>-0.16955641460703852</v>
      </c>
      <c r="K62" s="82">
        <v>-1.1299999999999999</v>
      </c>
      <c r="M62" s="41" t="s">
        <v>12</v>
      </c>
      <c r="N62" s="42" t="s">
        <v>13</v>
      </c>
      <c r="O62" s="44">
        <v>59</v>
      </c>
      <c r="P62" s="43" t="s">
        <v>18</v>
      </c>
      <c r="Q62" s="44" t="s">
        <v>15</v>
      </c>
      <c r="R62" s="50">
        <f t="shared" si="10"/>
        <v>11.66</v>
      </c>
      <c r="S62" s="47">
        <v>11.82</v>
      </c>
      <c r="T62" s="47">
        <v>0.11</v>
      </c>
      <c r="U62" s="44" t="s">
        <v>75</v>
      </c>
      <c r="V62" s="47">
        <f t="shared" si="20"/>
        <v>-0.16000000000000014</v>
      </c>
      <c r="W62" s="37">
        <v>-1.42</v>
      </c>
    </row>
    <row r="63" spans="1:23" x14ac:dyDescent="0.25">
      <c r="A63" s="41" t="s">
        <v>26</v>
      </c>
      <c r="B63" s="42" t="s">
        <v>13</v>
      </c>
      <c r="C63" s="43">
        <v>60</v>
      </c>
      <c r="D63" s="43" t="s">
        <v>18</v>
      </c>
      <c r="E63" s="44" t="s">
        <v>15</v>
      </c>
      <c r="F63" s="46">
        <v>13.92</v>
      </c>
      <c r="G63" s="47">
        <v>14.073520885865022</v>
      </c>
      <c r="H63" s="47">
        <v>0.15</v>
      </c>
      <c r="I63" s="44">
        <v>4</v>
      </c>
      <c r="J63" s="47">
        <f t="shared" si="19"/>
        <v>-0.15352088586502255</v>
      </c>
      <c r="K63" s="82">
        <v>-1</v>
      </c>
      <c r="M63" s="41" t="s">
        <v>26</v>
      </c>
      <c r="N63" s="42" t="s">
        <v>13</v>
      </c>
      <c r="O63" s="44">
        <v>60</v>
      </c>
      <c r="P63" s="43" t="s">
        <v>18</v>
      </c>
      <c r="Q63" s="44" t="s">
        <v>15</v>
      </c>
      <c r="R63" s="50">
        <f t="shared" si="10"/>
        <v>13.92</v>
      </c>
      <c r="S63" s="47">
        <v>14.13</v>
      </c>
      <c r="T63" s="47">
        <v>0.15</v>
      </c>
      <c r="U63" s="44" t="s">
        <v>75</v>
      </c>
      <c r="V63" s="47">
        <f t="shared" si="20"/>
        <v>-0.21000000000000085</v>
      </c>
      <c r="W63" s="37">
        <v>-1.43</v>
      </c>
    </row>
    <row r="64" spans="1:23" x14ac:dyDescent="0.25">
      <c r="A64" s="41" t="s">
        <v>21</v>
      </c>
      <c r="B64" s="42" t="s">
        <v>13</v>
      </c>
      <c r="C64" s="43">
        <v>61</v>
      </c>
      <c r="D64" s="43" t="s">
        <v>18</v>
      </c>
      <c r="E64" s="44" t="s">
        <v>15</v>
      </c>
      <c r="F64" s="46">
        <v>13.54</v>
      </c>
      <c r="G64" s="47">
        <v>13.704268556972899</v>
      </c>
      <c r="H64" s="47">
        <v>0.15</v>
      </c>
      <c r="I64" s="51">
        <v>4</v>
      </c>
      <c r="J64" s="47">
        <f t="shared" si="19"/>
        <v>-0.16426855697289966</v>
      </c>
      <c r="K64" s="82">
        <v>-1.07</v>
      </c>
      <c r="M64" s="41" t="s">
        <v>21</v>
      </c>
      <c r="N64" s="42" t="s">
        <v>13</v>
      </c>
      <c r="O64" s="44">
        <v>61</v>
      </c>
      <c r="P64" s="43" t="s">
        <v>18</v>
      </c>
      <c r="Q64" s="44" t="s">
        <v>15</v>
      </c>
      <c r="R64" s="50">
        <f t="shared" si="10"/>
        <v>13.54</v>
      </c>
      <c r="S64" s="47">
        <v>13.71</v>
      </c>
      <c r="T64" s="47">
        <v>0.12</v>
      </c>
      <c r="U64" s="44" t="s">
        <v>75</v>
      </c>
      <c r="V64" s="47">
        <f t="shared" si="20"/>
        <v>-0.17000000000000171</v>
      </c>
      <c r="W64" s="37">
        <v>-1.46</v>
      </c>
    </row>
    <row r="65" spans="1:23" x14ac:dyDescent="0.25">
      <c r="A65" s="41" t="s">
        <v>24</v>
      </c>
      <c r="B65" s="42" t="s">
        <v>13</v>
      </c>
      <c r="C65" s="43">
        <v>62</v>
      </c>
      <c r="D65" s="43" t="s">
        <v>18</v>
      </c>
      <c r="E65" s="44" t="s">
        <v>15</v>
      </c>
      <c r="F65" s="46">
        <v>6.55</v>
      </c>
      <c r="G65" s="47">
        <v>6.6895964222574564</v>
      </c>
      <c r="H65" s="47">
        <v>0.15</v>
      </c>
      <c r="I65" s="51">
        <v>4</v>
      </c>
      <c r="J65" s="47">
        <f t="shared" si="19"/>
        <v>-0.13959642225745661</v>
      </c>
      <c r="K65" s="82">
        <v>-0.93</v>
      </c>
      <c r="M65" s="41" t="s">
        <v>24</v>
      </c>
      <c r="N65" s="42" t="s">
        <v>13</v>
      </c>
      <c r="O65" s="44">
        <v>62</v>
      </c>
      <c r="P65" s="43" t="s">
        <v>18</v>
      </c>
      <c r="Q65" s="44" t="s">
        <v>15</v>
      </c>
      <c r="R65" s="50">
        <f t="shared" si="10"/>
        <v>6.55</v>
      </c>
      <c r="S65" s="47">
        <v>6.6989999999999998</v>
      </c>
      <c r="T65" s="47">
        <v>9.8000000000000004E-2</v>
      </c>
      <c r="U65" s="44" t="s">
        <v>75</v>
      </c>
      <c r="V65" s="47">
        <f t="shared" si="20"/>
        <v>-0.14900000000000002</v>
      </c>
      <c r="W65" s="37">
        <v>-1.51</v>
      </c>
    </row>
    <row r="66" spans="1:23" x14ac:dyDescent="0.25">
      <c r="A66" s="41" t="s">
        <v>19</v>
      </c>
      <c r="B66" s="42" t="s">
        <v>13</v>
      </c>
      <c r="C66" s="43">
        <v>63</v>
      </c>
      <c r="D66" s="43" t="s">
        <v>18</v>
      </c>
      <c r="E66" s="44" t="s">
        <v>15</v>
      </c>
      <c r="F66" s="46">
        <v>0.5</v>
      </c>
      <c r="G66" s="47">
        <v>0.66851962304664203</v>
      </c>
      <c r="H66" s="47">
        <v>0.15</v>
      </c>
      <c r="I66" s="51">
        <v>4</v>
      </c>
      <c r="J66" s="47">
        <f t="shared" si="19"/>
        <v>-0.16851962304664203</v>
      </c>
      <c r="K66" s="82">
        <v>-1.1299999999999999</v>
      </c>
      <c r="M66" s="41" t="s">
        <v>19</v>
      </c>
      <c r="N66" s="42" t="s">
        <v>13</v>
      </c>
      <c r="O66" s="44">
        <v>63</v>
      </c>
      <c r="P66" s="43" t="s">
        <v>18</v>
      </c>
      <c r="Q66" s="44" t="s">
        <v>15</v>
      </c>
      <c r="R66" s="50">
        <f t="shared" si="10"/>
        <v>0.5</v>
      </c>
      <c r="S66" s="47">
        <v>0.65039999999999998</v>
      </c>
      <c r="T66" s="47">
        <v>0.10440000000000001</v>
      </c>
      <c r="U66" s="44" t="s">
        <v>75</v>
      </c>
      <c r="V66" s="47">
        <f t="shared" si="20"/>
        <v>-0.15039999999999998</v>
      </c>
      <c r="W66" s="37">
        <v>-1.44</v>
      </c>
    </row>
    <row r="67" spans="1:23" x14ac:dyDescent="0.25">
      <c r="A67" s="41" t="s">
        <v>17</v>
      </c>
      <c r="B67" s="42" t="s">
        <v>13</v>
      </c>
      <c r="C67" s="43">
        <v>64</v>
      </c>
      <c r="D67" s="43" t="s">
        <v>18</v>
      </c>
      <c r="E67" s="44" t="s">
        <v>15</v>
      </c>
      <c r="F67" s="46">
        <v>5.27</v>
      </c>
      <c r="G67" s="47">
        <v>5.4296131068592475</v>
      </c>
      <c r="H67" s="47">
        <v>0.15</v>
      </c>
      <c r="I67" s="51">
        <v>4</v>
      </c>
      <c r="J67" s="47">
        <f t="shared" si="19"/>
        <v>-0.1596131068592479</v>
      </c>
      <c r="K67" s="82">
        <v>-1.07</v>
      </c>
      <c r="M67" s="41" t="s">
        <v>17</v>
      </c>
      <c r="N67" s="42" t="s">
        <v>13</v>
      </c>
      <c r="O67" s="44">
        <v>64</v>
      </c>
      <c r="P67" s="43" t="s">
        <v>18</v>
      </c>
      <c r="Q67" s="44" t="s">
        <v>15</v>
      </c>
      <c r="R67" s="50">
        <f t="shared" si="10"/>
        <v>5.27</v>
      </c>
      <c r="S67" s="47">
        <v>5.4169999999999998</v>
      </c>
      <c r="T67" s="47">
        <v>7.8E-2</v>
      </c>
      <c r="U67" s="44">
        <v>1</v>
      </c>
      <c r="V67" s="47">
        <f t="shared" si="20"/>
        <v>-0.14700000000000024</v>
      </c>
      <c r="W67" s="37">
        <v>-1.87</v>
      </c>
    </row>
    <row r="68" spans="1:23" x14ac:dyDescent="0.25">
      <c r="A68" s="41" t="s">
        <v>12</v>
      </c>
      <c r="B68" s="42" t="s">
        <v>13</v>
      </c>
      <c r="C68" s="43" t="s">
        <v>78</v>
      </c>
      <c r="D68" s="43" t="s">
        <v>14</v>
      </c>
      <c r="E68" s="44" t="s">
        <v>15</v>
      </c>
      <c r="F68" s="46">
        <v>5.54</v>
      </c>
      <c r="G68" s="47">
        <v>5.5237094391352013</v>
      </c>
      <c r="H68" s="47">
        <f>G68*0.05</f>
        <v>0.27618547195676008</v>
      </c>
      <c r="I68" s="51">
        <v>4</v>
      </c>
      <c r="J68" s="51">
        <f t="shared" ref="J68:J69" si="21">((F68-G68)/G68)*100</f>
        <v>0.29492066960258528</v>
      </c>
      <c r="K68" s="82">
        <v>7.0000000000000007E-2</v>
      </c>
      <c r="M68" s="41" t="s">
        <v>12</v>
      </c>
      <c r="N68" s="42" t="s">
        <v>13</v>
      </c>
      <c r="O68" s="44" t="s">
        <v>78</v>
      </c>
      <c r="P68" s="43" t="s">
        <v>14</v>
      </c>
      <c r="Q68" s="44" t="s">
        <v>15</v>
      </c>
      <c r="R68" s="50">
        <f t="shared" si="10"/>
        <v>5.54</v>
      </c>
      <c r="S68" s="47">
        <v>5.5410000000000004</v>
      </c>
      <c r="T68" s="47">
        <v>0.13600000000000001</v>
      </c>
      <c r="U68" s="44">
        <v>1</v>
      </c>
      <c r="V68" s="51">
        <f t="shared" ref="V68:V69" si="22">((R68-S68)/S68)*100</f>
        <v>-1.8047283883781517E-2</v>
      </c>
      <c r="W68" s="37">
        <v>0</v>
      </c>
    </row>
    <row r="69" spans="1:23" ht="15.75" thickBot="1" x14ac:dyDescent="0.3">
      <c r="A69" s="84" t="s">
        <v>17</v>
      </c>
      <c r="B69" s="85" t="s">
        <v>13</v>
      </c>
      <c r="C69" s="86" t="s">
        <v>79</v>
      </c>
      <c r="D69" s="87" t="s">
        <v>14</v>
      </c>
      <c r="E69" s="88" t="s">
        <v>15</v>
      </c>
      <c r="F69" s="89">
        <v>1.94</v>
      </c>
      <c r="G69" s="90">
        <v>1.9875566593418836</v>
      </c>
      <c r="H69" s="90">
        <f>G69*0.05</f>
        <v>9.9377832967094182E-2</v>
      </c>
      <c r="I69" s="91">
        <v>4</v>
      </c>
      <c r="J69" s="91">
        <f t="shared" si="21"/>
        <v>-2.3927196801338266</v>
      </c>
      <c r="K69" s="92">
        <v>-0.5</v>
      </c>
      <c r="M69" s="84" t="s">
        <v>17</v>
      </c>
      <c r="N69" s="85" t="s">
        <v>13</v>
      </c>
      <c r="O69" s="85" t="s">
        <v>79</v>
      </c>
      <c r="P69" s="87" t="s">
        <v>14</v>
      </c>
      <c r="Q69" s="88" t="s">
        <v>15</v>
      </c>
      <c r="R69" s="97">
        <f t="shared" si="10"/>
        <v>1.94</v>
      </c>
      <c r="S69" s="90">
        <v>1.9550000000000001</v>
      </c>
      <c r="T69" s="90">
        <v>5.8000000000000003E-2</v>
      </c>
      <c r="U69" s="88">
        <v>1</v>
      </c>
      <c r="V69" s="91">
        <f t="shared" si="22"/>
        <v>-0.76726342710998074</v>
      </c>
      <c r="W69" s="96">
        <v>-0.27</v>
      </c>
    </row>
    <row r="71" spans="1:23" x14ac:dyDescent="0.25">
      <c r="W71" s="57"/>
    </row>
    <row r="72" spans="1:23" x14ac:dyDescent="0.25">
      <c r="K72" s="57"/>
    </row>
  </sheetData>
  <sheetProtection algorithmName="SHA-512" hashValue="lEWrv9MjJbv9CSxyPSfwzruZM0ciF2XovnNKEJKJmC4FAq81Z86vYby+xpJndWX/3AFpKGSq9NczP3cFI/43ig==" saltValue="D+Pl7VDhTElj4Gda1TeytA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2">
    <cfRule type="cellIs" dxfId="170" priority="34" stopIfTrue="1" operator="between">
      <formula>-2</formula>
      <formula>2</formula>
    </cfRule>
    <cfRule type="cellIs" dxfId="169" priority="35" stopIfTrue="1" operator="between">
      <formula>-3</formula>
      <formula>3</formula>
    </cfRule>
    <cfRule type="cellIs" dxfId="168" priority="36" operator="notBetween">
      <formula>-3</formula>
      <formula>3</formula>
    </cfRule>
  </conditionalFormatting>
  <conditionalFormatting sqref="K33:K35">
    <cfRule type="cellIs" dxfId="167" priority="19" stopIfTrue="1" operator="between">
      <formula>-2</formula>
      <formula>2</formula>
    </cfRule>
    <cfRule type="cellIs" dxfId="166" priority="20" stopIfTrue="1" operator="between">
      <formula>-3</formula>
      <formula>3</formula>
    </cfRule>
    <cfRule type="cellIs" dxfId="165" priority="21" operator="notBetween">
      <formula>-3</formula>
      <formula>3</formula>
    </cfRule>
  </conditionalFormatting>
  <conditionalFormatting sqref="K45:K69">
    <cfRule type="cellIs" dxfId="164" priority="16" stopIfTrue="1" operator="between">
      <formula>-2</formula>
      <formula>2</formula>
    </cfRule>
    <cfRule type="cellIs" dxfId="163" priority="17" stopIfTrue="1" operator="between">
      <formula>-3</formula>
      <formula>3</formula>
    </cfRule>
    <cfRule type="cellIs" dxfId="162" priority="18" operator="notBetween">
      <formula>-3</formula>
      <formula>3</formula>
    </cfRule>
  </conditionalFormatting>
  <conditionalFormatting sqref="W33:W35">
    <cfRule type="cellIs" dxfId="161" priority="4" stopIfTrue="1" operator="between">
      <formula>-2</formula>
      <formula>2</formula>
    </cfRule>
    <cfRule type="cellIs" dxfId="160" priority="5" stopIfTrue="1" operator="between">
      <formula>-3</formula>
      <formula>3</formula>
    </cfRule>
    <cfRule type="cellIs" dxfId="159" priority="6" operator="notBetween">
      <formula>-3</formula>
      <formula>3</formula>
    </cfRule>
  </conditionalFormatting>
  <conditionalFormatting sqref="W45:W69">
    <cfRule type="cellIs" dxfId="158" priority="1" stopIfTrue="1" operator="between">
      <formula>-2</formula>
      <formula>2</formula>
    </cfRule>
    <cfRule type="cellIs" dxfId="157" priority="2" stopIfTrue="1" operator="between">
      <formula>-3</formula>
      <formula>3</formula>
    </cfRule>
    <cfRule type="cellIs" dxfId="15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BA05-E509-4CA5-8FF4-CF13AC8C688F}">
  <sheetPr>
    <pageSetUpPr fitToPage="1"/>
  </sheetPr>
  <dimension ref="A1:W68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579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93.3</v>
      </c>
      <c r="G14" s="38">
        <v>91.438572970835679</v>
      </c>
      <c r="H14" s="26">
        <f>G14*0.025</f>
        <v>2.2859643242708922</v>
      </c>
      <c r="I14" s="23"/>
      <c r="J14" s="27">
        <f>((F14-G14)/G14)*100</f>
        <v>2.0357131226862215</v>
      </c>
      <c r="K14" s="37">
        <f>(F14-G14)/H14</f>
        <v>0.8142852490744884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98.2</v>
      </c>
      <c r="G15" s="38">
        <v>98.3</v>
      </c>
      <c r="H15" s="26">
        <f>2/2</f>
        <v>1</v>
      </c>
      <c r="I15" s="23"/>
      <c r="J15" s="33">
        <f>F15-G15</f>
        <v>-9.9999999999994316E-2</v>
      </c>
      <c r="K15" s="37">
        <f t="shared" ref="K15:K26" si="0">(F15-G15)/H15</f>
        <v>-9.9999999999994316E-2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6.77</v>
      </c>
      <c r="G16" s="26">
        <v>6.6240340415342951</v>
      </c>
      <c r="H16" s="26">
        <f>G16*((14-0.53*G16)/200)</f>
        <v>0.34740614140137693</v>
      </c>
      <c r="I16" s="23"/>
      <c r="J16" s="27">
        <f>((F16-G16)/G16)*100</f>
        <v>2.2035810436731249</v>
      </c>
      <c r="K16" s="37">
        <f>(F16-G16)/H16</f>
        <v>0.42015940730610801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25">
        <v>12.27</v>
      </c>
      <c r="G17" s="38">
        <v>12.382519129014671</v>
      </c>
      <c r="H17" s="26">
        <f t="shared" ref="H17" si="1">G17*((14-0.53*G17)/200)</f>
        <v>0.46046037208292923</v>
      </c>
      <c r="I17" s="23"/>
      <c r="J17" s="27">
        <f t="shared" ref="J17:J26" si="2">((F17-G17)/G17)*100</f>
        <v>-0.90869335910022753</v>
      </c>
      <c r="K17" s="37">
        <f t="shared" si="0"/>
        <v>-0.24436224230476641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9.41</v>
      </c>
      <c r="G18" s="26">
        <v>9.64</v>
      </c>
      <c r="H18" s="26">
        <f>G18*0.05</f>
        <v>0.48200000000000004</v>
      </c>
      <c r="I18" s="23"/>
      <c r="J18" s="27">
        <f t="shared" si="2"/>
        <v>-2.385892116182577</v>
      </c>
      <c r="K18" s="37">
        <f t="shared" si="0"/>
        <v>-0.47717842323651538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45">
        <v>6.79</v>
      </c>
      <c r="G19" s="46">
        <v>6.7203268380141061</v>
      </c>
      <c r="H19" s="47">
        <f>G19*0.075/2</f>
        <v>0.25201225642552899</v>
      </c>
      <c r="I19" s="44"/>
      <c r="J19" s="48">
        <f t="shared" si="2"/>
        <v>1.0367525816122765</v>
      </c>
      <c r="K19" s="82">
        <f t="shared" si="0"/>
        <v>0.27646735509660703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45">
        <v>12.07</v>
      </c>
      <c r="G20" s="46">
        <v>11.998883171115352</v>
      </c>
      <c r="H20" s="47">
        <f t="shared" ref="H20:H21" si="3">G20*0.075/2</f>
        <v>0.44995811891682569</v>
      </c>
      <c r="I20" s="51"/>
      <c r="J20" s="48">
        <f t="shared" si="2"/>
        <v>0.59269540231749207</v>
      </c>
      <c r="K20" s="82">
        <f t="shared" si="0"/>
        <v>0.15805210728466457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45">
        <v>21.06</v>
      </c>
      <c r="G21" s="46">
        <v>20.95706549382162</v>
      </c>
      <c r="H21" s="47">
        <f t="shared" si="3"/>
        <v>0.78588995601831069</v>
      </c>
      <c r="I21" s="51"/>
      <c r="J21" s="48">
        <f t="shared" si="2"/>
        <v>0.49116850929689976</v>
      </c>
      <c r="K21" s="82">
        <f t="shared" si="0"/>
        <v>0.13097826914583996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45">
        <v>7.0000000000000007E-2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45">
        <v>0.03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45">
        <v>78.069999999999993</v>
      </c>
      <c r="G24" s="46">
        <v>77.80748977234876</v>
      </c>
      <c r="H24" s="47">
        <f>G24*0.025</f>
        <v>1.945187244308719</v>
      </c>
      <c r="I24" s="51"/>
      <c r="J24" s="48">
        <f t="shared" si="2"/>
        <v>0.33738426521571785</v>
      </c>
      <c r="K24" s="82">
        <f t="shared" si="0"/>
        <v>0.13495370608628712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45">
        <v>105.88</v>
      </c>
      <c r="G25" s="50">
        <v>105.71925762462965</v>
      </c>
      <c r="H25" s="47">
        <f t="shared" ref="H25:H26" si="4">G25*0.025</f>
        <v>2.6429814406157415</v>
      </c>
      <c r="I25" s="51"/>
      <c r="J25" s="48">
        <f t="shared" si="2"/>
        <v>0.15204644733799064</v>
      </c>
      <c r="K25" s="82">
        <f t="shared" si="0"/>
        <v>6.0818578935196259E-2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45">
        <v>184.48</v>
      </c>
      <c r="G26" s="50">
        <v>184.39213514719737</v>
      </c>
      <c r="H26" s="47">
        <f t="shared" si="4"/>
        <v>4.6098033786799339</v>
      </c>
      <c r="I26" s="51"/>
      <c r="J26" s="48">
        <f t="shared" si="2"/>
        <v>4.7651084864592269E-2</v>
      </c>
      <c r="K26" s="82">
        <f t="shared" si="0"/>
        <v>1.9060433945836907E-2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45">
        <v>0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x14ac:dyDescent="0.25">
      <c r="A28" s="41" t="s">
        <v>74</v>
      </c>
      <c r="B28" s="42" t="s">
        <v>43</v>
      </c>
      <c r="C28" s="43">
        <v>24</v>
      </c>
      <c r="D28" s="43" t="s">
        <v>44</v>
      </c>
      <c r="E28" s="44" t="s">
        <v>45</v>
      </c>
      <c r="F28" s="45">
        <v>-7.0000000000000007E-2</v>
      </c>
      <c r="G28" s="50">
        <v>0</v>
      </c>
      <c r="H28" s="47"/>
      <c r="I28" s="51"/>
      <c r="J28" s="48"/>
      <c r="K28" s="82"/>
      <c r="M28" s="41" t="s">
        <v>74</v>
      </c>
      <c r="N28" s="65" t="s">
        <v>43</v>
      </c>
      <c r="O28" s="44">
        <v>24</v>
      </c>
      <c r="P28" s="43" t="s">
        <v>44</v>
      </c>
      <c r="Q28" s="44" t="s">
        <v>45</v>
      </c>
      <c r="R28" s="47"/>
      <c r="S28" s="68"/>
      <c r="T28" s="69"/>
      <c r="U28" s="44"/>
      <c r="V28" s="51"/>
      <c r="W28" s="67"/>
    </row>
    <row r="29" spans="1:23" x14ac:dyDescent="0.25">
      <c r="A29" s="21" t="s">
        <v>42</v>
      </c>
      <c r="B29" s="35" t="s">
        <v>13</v>
      </c>
      <c r="C29" s="24">
        <v>30</v>
      </c>
      <c r="D29" s="24" t="s">
        <v>29</v>
      </c>
      <c r="E29" s="23" t="s">
        <v>30</v>
      </c>
      <c r="F29" s="36">
        <v>36.200000000000003</v>
      </c>
      <c r="G29" s="36">
        <v>37.226672372601328</v>
      </c>
      <c r="H29" s="26">
        <f>0.05*G29</f>
        <v>1.8613336186300664</v>
      </c>
      <c r="I29" s="28">
        <v>4</v>
      </c>
      <c r="J29" s="28">
        <f t="shared" ref="J29:J31" si="5">((F29-G29)/G29)*100</f>
        <v>-2.7578945609894259</v>
      </c>
      <c r="K29" s="37">
        <v>-0.54</v>
      </c>
      <c r="M29" s="21" t="s">
        <v>42</v>
      </c>
      <c r="N29" s="22" t="s">
        <v>13</v>
      </c>
      <c r="O29" s="23">
        <v>30</v>
      </c>
      <c r="P29" s="24" t="s">
        <v>29</v>
      </c>
      <c r="Q29" s="23" t="s">
        <v>30</v>
      </c>
      <c r="R29" s="36">
        <f>F29</f>
        <v>36.200000000000003</v>
      </c>
      <c r="S29" s="25">
        <v>35.49</v>
      </c>
      <c r="T29" s="25">
        <v>1.29</v>
      </c>
      <c r="U29" s="23">
        <v>1</v>
      </c>
      <c r="V29" s="28">
        <f t="shared" ref="V29:V56" si="6">((R29-S29)/S29)*100</f>
        <v>2.0005635390250798</v>
      </c>
      <c r="W29" s="37">
        <v>0.55000000000000004</v>
      </c>
    </row>
    <row r="30" spans="1:23" x14ac:dyDescent="0.25">
      <c r="A30" s="21" t="s">
        <v>41</v>
      </c>
      <c r="B30" s="35" t="s">
        <v>13</v>
      </c>
      <c r="C30" s="24">
        <v>31</v>
      </c>
      <c r="D30" s="24" t="s">
        <v>29</v>
      </c>
      <c r="E30" s="23" t="s">
        <v>30</v>
      </c>
      <c r="F30" s="36">
        <v>81.5</v>
      </c>
      <c r="G30" s="38">
        <v>81.970447438477805</v>
      </c>
      <c r="H30" s="26">
        <f t="shared" ref="H30:H31" si="7">0.05*G30</f>
        <v>4.0985223719238908</v>
      </c>
      <c r="I30" s="28">
        <v>4</v>
      </c>
      <c r="J30" s="28">
        <f t="shared" si="5"/>
        <v>-0.57392322865005152</v>
      </c>
      <c r="K30" s="37">
        <v>-0.12</v>
      </c>
      <c r="M30" s="21" t="s">
        <v>41</v>
      </c>
      <c r="N30" s="22" t="s">
        <v>13</v>
      </c>
      <c r="O30" s="23">
        <v>31</v>
      </c>
      <c r="P30" s="24" t="s">
        <v>29</v>
      </c>
      <c r="Q30" s="23" t="s">
        <v>30</v>
      </c>
      <c r="R30" s="36">
        <f t="shared" ref="R30:R65" si="8">F30</f>
        <v>81.5</v>
      </c>
      <c r="S30" s="25">
        <v>81.38</v>
      </c>
      <c r="T30" s="25">
        <v>2.2999999999999998</v>
      </c>
      <c r="U30" s="23">
        <v>1</v>
      </c>
      <c r="V30" s="28">
        <f t="shared" si="6"/>
        <v>0.14745637748833199</v>
      </c>
      <c r="W30" s="37">
        <v>0.05</v>
      </c>
    </row>
    <row r="31" spans="1:23" x14ac:dyDescent="0.25">
      <c r="A31" s="21" t="s">
        <v>40</v>
      </c>
      <c r="B31" s="35" t="s">
        <v>13</v>
      </c>
      <c r="C31" s="24">
        <v>32</v>
      </c>
      <c r="D31" s="24" t="s">
        <v>29</v>
      </c>
      <c r="E31" s="23" t="s">
        <v>30</v>
      </c>
      <c r="F31" s="36">
        <v>58.9</v>
      </c>
      <c r="G31" s="38">
        <v>58.419502562813939</v>
      </c>
      <c r="H31" s="26">
        <f t="shared" si="7"/>
        <v>2.920975128140697</v>
      </c>
      <c r="I31" s="28">
        <v>4</v>
      </c>
      <c r="J31" s="28">
        <f t="shared" si="5"/>
        <v>0.82249491369670269</v>
      </c>
      <c r="K31" s="37">
        <v>0.17</v>
      </c>
      <c r="M31" s="21" t="s">
        <v>40</v>
      </c>
      <c r="N31" s="22" t="s">
        <v>13</v>
      </c>
      <c r="O31" s="23">
        <v>32</v>
      </c>
      <c r="P31" s="24" t="s">
        <v>29</v>
      </c>
      <c r="Q31" s="23" t="s">
        <v>30</v>
      </c>
      <c r="R31" s="36">
        <f t="shared" si="8"/>
        <v>58.9</v>
      </c>
      <c r="S31" s="25">
        <v>57.63</v>
      </c>
      <c r="T31" s="25">
        <v>1.7</v>
      </c>
      <c r="U31" s="23">
        <v>1</v>
      </c>
      <c r="V31" s="28">
        <f t="shared" si="6"/>
        <v>2.2037133437445706</v>
      </c>
      <c r="W31" s="37">
        <v>0.75</v>
      </c>
    </row>
    <row r="32" spans="1:23" x14ac:dyDescent="0.25">
      <c r="A32" s="21" t="s">
        <v>39</v>
      </c>
      <c r="B32" s="35" t="s">
        <v>13</v>
      </c>
      <c r="C32" s="24">
        <v>33</v>
      </c>
      <c r="D32" s="24" t="s">
        <v>29</v>
      </c>
      <c r="E32" s="23" t="s">
        <v>30</v>
      </c>
      <c r="F32" s="36">
        <v>50.9</v>
      </c>
      <c r="G32" s="38"/>
      <c r="H32" s="26"/>
      <c r="I32" s="28"/>
      <c r="J32" s="28"/>
      <c r="K32" s="39"/>
      <c r="M32" s="21" t="s">
        <v>39</v>
      </c>
      <c r="N32" s="22" t="s">
        <v>13</v>
      </c>
      <c r="O32" s="23">
        <v>33</v>
      </c>
      <c r="P32" s="24" t="s">
        <v>29</v>
      </c>
      <c r="Q32" s="23" t="s">
        <v>30</v>
      </c>
      <c r="R32" s="36">
        <f t="shared" si="8"/>
        <v>50.9</v>
      </c>
      <c r="S32" s="25"/>
      <c r="T32" s="25"/>
      <c r="U32" s="23"/>
      <c r="V32" s="28"/>
      <c r="W32" s="39"/>
    </row>
    <row r="33" spans="1:23" x14ac:dyDescent="0.25">
      <c r="A33" s="21" t="s">
        <v>38</v>
      </c>
      <c r="B33" s="35" t="s">
        <v>13</v>
      </c>
      <c r="C33" s="24">
        <v>34</v>
      </c>
      <c r="D33" s="24" t="s">
        <v>29</v>
      </c>
      <c r="E33" s="23" t="s">
        <v>30</v>
      </c>
      <c r="F33" s="36">
        <v>43.5</v>
      </c>
      <c r="G33" s="38"/>
      <c r="H33" s="26"/>
      <c r="I33" s="28"/>
      <c r="J33" s="28"/>
      <c r="K33" s="39"/>
      <c r="M33" s="21" t="s">
        <v>38</v>
      </c>
      <c r="N33" s="22" t="s">
        <v>13</v>
      </c>
      <c r="O33" s="23">
        <v>34</v>
      </c>
      <c r="P33" s="24" t="s">
        <v>29</v>
      </c>
      <c r="Q33" s="23" t="s">
        <v>30</v>
      </c>
      <c r="R33" s="36">
        <f t="shared" si="8"/>
        <v>43.5</v>
      </c>
      <c r="S33" s="25"/>
      <c r="T33" s="25"/>
      <c r="U33" s="23"/>
      <c r="V33" s="28"/>
      <c r="W33" s="39"/>
    </row>
    <row r="34" spans="1:23" x14ac:dyDescent="0.25">
      <c r="A34" s="21" t="s">
        <v>37</v>
      </c>
      <c r="B34" s="35" t="s">
        <v>13</v>
      </c>
      <c r="C34" s="24">
        <v>35</v>
      </c>
      <c r="D34" s="24" t="s">
        <v>29</v>
      </c>
      <c r="E34" s="23" t="s">
        <v>30</v>
      </c>
      <c r="F34" s="36">
        <v>59.3</v>
      </c>
      <c r="G34" s="38"/>
      <c r="H34" s="26"/>
      <c r="I34" s="28"/>
      <c r="J34" s="28"/>
      <c r="K34" s="39"/>
      <c r="M34" s="21" t="s">
        <v>37</v>
      </c>
      <c r="N34" s="22" t="s">
        <v>13</v>
      </c>
      <c r="O34" s="23">
        <v>35</v>
      </c>
      <c r="P34" s="24" t="s">
        <v>29</v>
      </c>
      <c r="Q34" s="23" t="s">
        <v>30</v>
      </c>
      <c r="R34" s="36">
        <f t="shared" si="8"/>
        <v>59.3</v>
      </c>
      <c r="S34" s="25"/>
      <c r="T34" s="25"/>
      <c r="U34" s="23"/>
      <c r="V34" s="28"/>
      <c r="W34" s="39"/>
    </row>
    <row r="35" spans="1:23" x14ac:dyDescent="0.25">
      <c r="A35" s="21" t="s">
        <v>36</v>
      </c>
      <c r="B35" s="35" t="s">
        <v>13</v>
      </c>
      <c r="C35" s="24">
        <v>36</v>
      </c>
      <c r="D35" s="24" t="s">
        <v>29</v>
      </c>
      <c r="E35" s="23" t="s">
        <v>30</v>
      </c>
      <c r="F35" s="36">
        <v>27.1</v>
      </c>
      <c r="G35" s="38"/>
      <c r="H35" s="26"/>
      <c r="I35" s="28"/>
      <c r="J35" s="28"/>
      <c r="K35" s="39"/>
      <c r="M35" s="21" t="s">
        <v>36</v>
      </c>
      <c r="N35" s="22" t="s">
        <v>13</v>
      </c>
      <c r="O35" s="23">
        <v>36</v>
      </c>
      <c r="P35" s="24" t="s">
        <v>29</v>
      </c>
      <c r="Q35" s="23" t="s">
        <v>30</v>
      </c>
      <c r="R35" s="36">
        <f t="shared" si="8"/>
        <v>27.1</v>
      </c>
      <c r="S35" s="25"/>
      <c r="T35" s="25"/>
      <c r="U35" s="23"/>
      <c r="V35" s="28"/>
      <c r="W35" s="39"/>
    </row>
    <row r="36" spans="1:23" x14ac:dyDescent="0.25">
      <c r="A36" s="21" t="s">
        <v>35</v>
      </c>
      <c r="B36" s="35" t="s">
        <v>13</v>
      </c>
      <c r="C36" s="24">
        <v>37</v>
      </c>
      <c r="D36" s="24" t="s">
        <v>29</v>
      </c>
      <c r="E36" s="23" t="s">
        <v>30</v>
      </c>
      <c r="F36" s="36">
        <v>35.799999999999997</v>
      </c>
      <c r="G36" s="38"/>
      <c r="H36" s="26"/>
      <c r="I36" s="28"/>
      <c r="J36" s="28"/>
      <c r="K36" s="39"/>
      <c r="M36" s="21" t="s">
        <v>35</v>
      </c>
      <c r="N36" s="22" t="s">
        <v>13</v>
      </c>
      <c r="O36" s="23">
        <v>37</v>
      </c>
      <c r="P36" s="24" t="s">
        <v>29</v>
      </c>
      <c r="Q36" s="23" t="s">
        <v>30</v>
      </c>
      <c r="R36" s="36">
        <f t="shared" si="8"/>
        <v>35.799999999999997</v>
      </c>
      <c r="S36" s="25"/>
      <c r="T36" s="25"/>
      <c r="U36" s="23"/>
      <c r="V36" s="28"/>
      <c r="W36" s="39"/>
    </row>
    <row r="37" spans="1:23" x14ac:dyDescent="0.25">
      <c r="A37" s="21" t="s">
        <v>34</v>
      </c>
      <c r="B37" s="35" t="s">
        <v>13</v>
      </c>
      <c r="C37" s="24">
        <v>38</v>
      </c>
      <c r="D37" s="24" t="s">
        <v>29</v>
      </c>
      <c r="E37" s="23" t="s">
        <v>30</v>
      </c>
      <c r="F37" s="36">
        <v>49.1</v>
      </c>
      <c r="G37" s="38"/>
      <c r="H37" s="26"/>
      <c r="I37" s="28"/>
      <c r="J37" s="28"/>
      <c r="K37" s="39"/>
      <c r="M37" s="21" t="s">
        <v>34</v>
      </c>
      <c r="N37" s="22" t="s">
        <v>13</v>
      </c>
      <c r="O37" s="23">
        <v>38</v>
      </c>
      <c r="P37" s="24" t="s">
        <v>29</v>
      </c>
      <c r="Q37" s="23" t="s">
        <v>30</v>
      </c>
      <c r="R37" s="36">
        <f t="shared" si="8"/>
        <v>49.1</v>
      </c>
      <c r="S37" s="25"/>
      <c r="T37" s="25"/>
      <c r="U37" s="23"/>
      <c r="V37" s="28"/>
      <c r="W37" s="39"/>
    </row>
    <row r="38" spans="1:23" x14ac:dyDescent="0.25">
      <c r="A38" s="21" t="s">
        <v>33</v>
      </c>
      <c r="B38" s="35" t="s">
        <v>13</v>
      </c>
      <c r="C38" s="24">
        <v>39</v>
      </c>
      <c r="D38" s="24" t="s">
        <v>29</v>
      </c>
      <c r="E38" s="23" t="s">
        <v>30</v>
      </c>
      <c r="F38" s="36">
        <v>83.6</v>
      </c>
      <c r="G38" s="28"/>
      <c r="H38" s="26"/>
      <c r="I38" s="28"/>
      <c r="J38" s="28"/>
      <c r="K38" s="39"/>
      <c r="M38" s="21" t="s">
        <v>33</v>
      </c>
      <c r="N38" s="22" t="s">
        <v>13</v>
      </c>
      <c r="O38" s="23">
        <v>39</v>
      </c>
      <c r="P38" s="24" t="s">
        <v>29</v>
      </c>
      <c r="Q38" s="23" t="s">
        <v>30</v>
      </c>
      <c r="R38" s="36">
        <f t="shared" si="8"/>
        <v>83.6</v>
      </c>
      <c r="S38" s="25"/>
      <c r="T38" s="25"/>
      <c r="U38" s="23"/>
      <c r="V38" s="28"/>
      <c r="W38" s="39"/>
    </row>
    <row r="39" spans="1:23" x14ac:dyDescent="0.25">
      <c r="A39" s="21" t="s">
        <v>32</v>
      </c>
      <c r="B39" s="35" t="s">
        <v>13</v>
      </c>
      <c r="C39" s="24">
        <v>40</v>
      </c>
      <c r="D39" s="24" t="s">
        <v>29</v>
      </c>
      <c r="E39" s="23" t="s">
        <v>30</v>
      </c>
      <c r="F39" s="40">
        <v>57.4</v>
      </c>
      <c r="G39" s="28"/>
      <c r="H39" s="26"/>
      <c r="I39" s="28"/>
      <c r="J39" s="28"/>
      <c r="K39" s="39"/>
      <c r="M39" s="21" t="s">
        <v>32</v>
      </c>
      <c r="N39" s="22" t="s">
        <v>13</v>
      </c>
      <c r="O39" s="23">
        <v>40</v>
      </c>
      <c r="P39" s="24" t="s">
        <v>29</v>
      </c>
      <c r="Q39" s="23" t="s">
        <v>30</v>
      </c>
      <c r="R39" s="36">
        <f t="shared" si="8"/>
        <v>57.4</v>
      </c>
      <c r="S39" s="25"/>
      <c r="T39" s="25"/>
      <c r="U39" s="23"/>
      <c r="V39" s="28"/>
      <c r="W39" s="39"/>
    </row>
    <row r="40" spans="1:23" x14ac:dyDescent="0.25">
      <c r="A40" s="21" t="s">
        <v>31</v>
      </c>
      <c r="B40" s="35" t="s">
        <v>13</v>
      </c>
      <c r="C40" s="24">
        <v>41</v>
      </c>
      <c r="D40" s="24" t="s">
        <v>29</v>
      </c>
      <c r="E40" s="23" t="s">
        <v>30</v>
      </c>
      <c r="F40" s="36">
        <v>72.099999999999994</v>
      </c>
      <c r="G40" s="38"/>
      <c r="H40" s="26"/>
      <c r="I40" s="28"/>
      <c r="J40" s="28"/>
      <c r="K40" s="39"/>
      <c r="M40" s="21" t="s">
        <v>31</v>
      </c>
      <c r="N40" s="22" t="s">
        <v>13</v>
      </c>
      <c r="O40" s="23">
        <v>41</v>
      </c>
      <c r="P40" s="24" t="s">
        <v>29</v>
      </c>
      <c r="Q40" s="23" t="s">
        <v>30</v>
      </c>
      <c r="R40" s="36">
        <f t="shared" si="8"/>
        <v>72.099999999999994</v>
      </c>
      <c r="S40" s="36"/>
      <c r="T40" s="25"/>
      <c r="U40" s="23"/>
      <c r="V40" s="28"/>
      <c r="W40" s="39"/>
    </row>
    <row r="41" spans="1:23" x14ac:dyDescent="0.25">
      <c r="A41" s="21" t="s">
        <v>28</v>
      </c>
      <c r="B41" s="35" t="s">
        <v>13</v>
      </c>
      <c r="C41" s="24">
        <v>42</v>
      </c>
      <c r="D41" s="24" t="s">
        <v>29</v>
      </c>
      <c r="E41" s="23" t="s">
        <v>30</v>
      </c>
      <c r="F41" s="36">
        <v>80.5</v>
      </c>
      <c r="G41" s="38">
        <v>81.970447438477805</v>
      </c>
      <c r="H41" s="26">
        <f t="shared" ref="H41" si="9">0.05*G41</f>
        <v>4.0985223719238908</v>
      </c>
      <c r="I41" s="28">
        <v>4</v>
      </c>
      <c r="J41" s="28">
        <f t="shared" ref="J41:J43" si="10">((F41-G41)/G41)*100</f>
        <v>-1.7938750908752041</v>
      </c>
      <c r="K41" s="37">
        <v>-0.37</v>
      </c>
      <c r="M41" s="21" t="s">
        <v>28</v>
      </c>
      <c r="N41" s="22" t="s">
        <v>13</v>
      </c>
      <c r="O41" s="23">
        <v>42</v>
      </c>
      <c r="P41" s="24" t="s">
        <v>29</v>
      </c>
      <c r="Q41" s="23" t="s">
        <v>30</v>
      </c>
      <c r="R41" s="36">
        <f t="shared" si="8"/>
        <v>80.5</v>
      </c>
      <c r="S41" s="36">
        <v>81.55</v>
      </c>
      <c r="T41" s="25">
        <v>2.17</v>
      </c>
      <c r="U41" s="23">
        <v>1</v>
      </c>
      <c r="V41" s="28">
        <f t="shared" si="6"/>
        <v>-1.287553648068666</v>
      </c>
      <c r="W41" s="37">
        <v>-0.48</v>
      </c>
    </row>
    <row r="42" spans="1:23" x14ac:dyDescent="0.25">
      <c r="A42" s="41" t="s">
        <v>22</v>
      </c>
      <c r="B42" s="42" t="s">
        <v>13</v>
      </c>
      <c r="C42" s="43">
        <v>43</v>
      </c>
      <c r="D42" s="43" t="s">
        <v>27</v>
      </c>
      <c r="E42" s="44" t="s">
        <v>23</v>
      </c>
      <c r="F42" s="50">
        <v>51.4</v>
      </c>
      <c r="G42" s="83">
        <v>50.529965992862202</v>
      </c>
      <c r="H42" s="47">
        <f>0.05*G42</f>
        <v>2.5264982996431105</v>
      </c>
      <c r="I42" s="51">
        <v>4</v>
      </c>
      <c r="J42" s="51">
        <f t="shared" si="10"/>
        <v>1.7218179154537654</v>
      </c>
      <c r="K42" s="82">
        <v>0.36</v>
      </c>
      <c r="M42" s="41" t="s">
        <v>22</v>
      </c>
      <c r="N42" s="42" t="s">
        <v>13</v>
      </c>
      <c r="O42" s="44">
        <v>43</v>
      </c>
      <c r="P42" s="43" t="s">
        <v>27</v>
      </c>
      <c r="Q42" s="44" t="s">
        <v>23</v>
      </c>
      <c r="R42" s="50">
        <f t="shared" si="8"/>
        <v>51.4</v>
      </c>
      <c r="S42" s="47">
        <v>48.96</v>
      </c>
      <c r="T42" s="47">
        <v>4.47</v>
      </c>
      <c r="U42" s="44">
        <v>1</v>
      </c>
      <c r="V42" s="51">
        <f t="shared" si="6"/>
        <v>4.9836601307189499</v>
      </c>
      <c r="W42" s="37">
        <v>0.55000000000000004</v>
      </c>
    </row>
    <row r="43" spans="1:23" x14ac:dyDescent="0.25">
      <c r="A43" s="41" t="s">
        <v>12</v>
      </c>
      <c r="B43" s="42" t="s">
        <v>13</v>
      </c>
      <c r="C43" s="43">
        <v>44</v>
      </c>
      <c r="D43" s="43" t="s">
        <v>27</v>
      </c>
      <c r="E43" s="44" t="s">
        <v>23</v>
      </c>
      <c r="F43" s="50">
        <v>98.9</v>
      </c>
      <c r="G43" s="51">
        <v>104.94157725559208</v>
      </c>
      <c r="H43" s="47">
        <f t="shared" ref="H43:H44" si="11">0.05*G43</f>
        <v>5.2470788627796043</v>
      </c>
      <c r="I43" s="51">
        <v>4</v>
      </c>
      <c r="J43" s="51">
        <f t="shared" si="10"/>
        <v>-5.7570863842435083</v>
      </c>
      <c r="K43" s="82">
        <v>-1.1399999999999999</v>
      </c>
      <c r="M43" s="41" t="s">
        <v>12</v>
      </c>
      <c r="N43" s="42" t="s">
        <v>13</v>
      </c>
      <c r="O43" s="44">
        <v>44</v>
      </c>
      <c r="P43" s="43" t="s">
        <v>27</v>
      </c>
      <c r="Q43" s="44" t="s">
        <v>23</v>
      </c>
      <c r="R43" s="50">
        <f t="shared" si="8"/>
        <v>98.9</v>
      </c>
      <c r="S43" s="83">
        <v>101.1</v>
      </c>
      <c r="T43" s="47">
        <v>6.6</v>
      </c>
      <c r="U43" s="44">
        <v>1</v>
      </c>
      <c r="V43" s="51">
        <f t="shared" si="6"/>
        <v>-2.1760633036597317</v>
      </c>
      <c r="W43" s="37">
        <v>-0.34</v>
      </c>
    </row>
    <row r="44" spans="1:23" x14ac:dyDescent="0.25">
      <c r="A44" s="41" t="s">
        <v>21</v>
      </c>
      <c r="B44" s="42" t="s">
        <v>13</v>
      </c>
      <c r="C44" s="43">
        <v>45</v>
      </c>
      <c r="D44" s="43" t="s">
        <v>27</v>
      </c>
      <c r="E44" s="44" t="s">
        <v>23</v>
      </c>
      <c r="F44" s="50">
        <v>143</v>
      </c>
      <c r="G44" s="51">
        <v>141.77655712825091</v>
      </c>
      <c r="H44" s="47">
        <f t="shared" si="11"/>
        <v>7.0888278564125464</v>
      </c>
      <c r="I44" s="51">
        <v>4</v>
      </c>
      <c r="J44" s="51">
        <f t="shared" ref="J44:J55" si="12">((F44-G44)/G44)*100</f>
        <v>0.86293735475771272</v>
      </c>
      <c r="K44" s="82">
        <v>0.17</v>
      </c>
      <c r="M44" s="41" t="s">
        <v>21</v>
      </c>
      <c r="N44" s="42" t="s">
        <v>13</v>
      </c>
      <c r="O44" s="44">
        <v>45</v>
      </c>
      <c r="P44" s="43" t="s">
        <v>27</v>
      </c>
      <c r="Q44" s="44" t="s">
        <v>23</v>
      </c>
      <c r="R44" s="50">
        <f t="shared" si="8"/>
        <v>143</v>
      </c>
      <c r="S44" s="83">
        <v>140.4</v>
      </c>
      <c r="T44" s="47">
        <v>6.1</v>
      </c>
      <c r="U44" s="44">
        <v>1</v>
      </c>
      <c r="V44" s="51">
        <f t="shared" si="6"/>
        <v>1.8518518518518476</v>
      </c>
      <c r="W44" s="37">
        <v>0.42</v>
      </c>
    </row>
    <row r="45" spans="1:23" x14ac:dyDescent="0.25">
      <c r="A45" s="41" t="s">
        <v>17</v>
      </c>
      <c r="B45" s="42" t="s">
        <v>13</v>
      </c>
      <c r="C45" s="43">
        <v>46</v>
      </c>
      <c r="D45" s="43" t="s">
        <v>27</v>
      </c>
      <c r="E45" s="44" t="s">
        <v>23</v>
      </c>
      <c r="F45" s="50">
        <v>93.5</v>
      </c>
      <c r="G45" s="83">
        <v>97.507987725773162</v>
      </c>
      <c r="H45" s="47">
        <f>0.05*G45</f>
        <v>4.8753993862886587</v>
      </c>
      <c r="I45" s="51">
        <v>4</v>
      </c>
      <c r="J45" s="51">
        <f t="shared" si="12"/>
        <v>-4.1104198940552816</v>
      </c>
      <c r="K45" s="82">
        <v>-0.82</v>
      </c>
      <c r="M45" s="41" t="s">
        <v>17</v>
      </c>
      <c r="N45" s="42" t="s">
        <v>13</v>
      </c>
      <c r="O45" s="44">
        <v>46</v>
      </c>
      <c r="P45" s="43" t="s">
        <v>27</v>
      </c>
      <c r="Q45" s="44" t="s">
        <v>23</v>
      </c>
      <c r="R45" s="50">
        <f t="shared" si="8"/>
        <v>93.5</v>
      </c>
      <c r="S45" s="47">
        <v>95.78</v>
      </c>
      <c r="T45" s="47">
        <v>3.38</v>
      </c>
      <c r="U45" s="44">
        <v>1</v>
      </c>
      <c r="V45" s="51">
        <f t="shared" si="6"/>
        <v>-2.3804552098559211</v>
      </c>
      <c r="W45" s="37">
        <v>-0.68</v>
      </c>
    </row>
    <row r="46" spans="1:23" x14ac:dyDescent="0.25">
      <c r="A46" s="41" t="s">
        <v>16</v>
      </c>
      <c r="B46" s="42" t="s">
        <v>13</v>
      </c>
      <c r="C46" s="43">
        <v>47</v>
      </c>
      <c r="D46" s="43" t="s">
        <v>25</v>
      </c>
      <c r="E46" s="44" t="s">
        <v>23</v>
      </c>
      <c r="F46" s="50">
        <v>86.2</v>
      </c>
      <c r="G46" s="51">
        <v>94.155364832847837</v>
      </c>
      <c r="H46" s="47">
        <f t="shared" ref="H46:H50" si="13">0.075*G46</f>
        <v>7.0616523624635876</v>
      </c>
      <c r="I46" s="51">
        <v>4</v>
      </c>
      <c r="J46" s="51">
        <f t="shared" si="12"/>
        <v>-8.4491891109665787</v>
      </c>
      <c r="K46" s="82">
        <v>-1.1299999999999999</v>
      </c>
      <c r="M46" s="41" t="s">
        <v>16</v>
      </c>
      <c r="N46" s="42" t="s">
        <v>13</v>
      </c>
      <c r="O46" s="44">
        <v>47</v>
      </c>
      <c r="P46" s="43" t="s">
        <v>25</v>
      </c>
      <c r="Q46" s="44" t="s">
        <v>23</v>
      </c>
      <c r="R46" s="50">
        <f t="shared" si="8"/>
        <v>86.2</v>
      </c>
      <c r="S46" s="83">
        <v>88.08</v>
      </c>
      <c r="T46" s="47">
        <v>6.5</v>
      </c>
      <c r="U46" s="44">
        <v>1</v>
      </c>
      <c r="V46" s="51">
        <f t="shared" si="6"/>
        <v>-2.134423251589459</v>
      </c>
      <c r="W46" s="37">
        <v>-0.28999999999999998</v>
      </c>
    </row>
    <row r="47" spans="1:23" x14ac:dyDescent="0.25">
      <c r="A47" s="41" t="s">
        <v>12</v>
      </c>
      <c r="B47" s="42" t="s">
        <v>13</v>
      </c>
      <c r="C47" s="43">
        <v>48</v>
      </c>
      <c r="D47" s="43" t="s">
        <v>25</v>
      </c>
      <c r="E47" s="44" t="s">
        <v>23</v>
      </c>
      <c r="F47" s="50">
        <v>216.4</v>
      </c>
      <c r="G47" s="83">
        <v>212.49440371482166</v>
      </c>
      <c r="H47" s="47">
        <f t="shared" si="13"/>
        <v>15.937080278611624</v>
      </c>
      <c r="I47" s="51">
        <v>4</v>
      </c>
      <c r="J47" s="51">
        <f t="shared" si="12"/>
        <v>1.8379760675579286</v>
      </c>
      <c r="K47" s="82">
        <v>0.24</v>
      </c>
      <c r="M47" s="41" t="s">
        <v>12</v>
      </c>
      <c r="N47" s="42" t="s">
        <v>13</v>
      </c>
      <c r="O47" s="44">
        <v>48</v>
      </c>
      <c r="P47" s="43" t="s">
        <v>25</v>
      </c>
      <c r="Q47" s="44" t="s">
        <v>23</v>
      </c>
      <c r="R47" s="50">
        <f t="shared" si="8"/>
        <v>216.4</v>
      </c>
      <c r="S47" s="47">
        <v>210.2</v>
      </c>
      <c r="T47" s="47">
        <v>9.6</v>
      </c>
      <c r="U47" s="44">
        <v>1</v>
      </c>
      <c r="V47" s="51">
        <f t="shared" si="6"/>
        <v>2.9495718363463452</v>
      </c>
      <c r="W47" s="37">
        <v>0.65</v>
      </c>
    </row>
    <row r="48" spans="1:23" x14ac:dyDescent="0.25">
      <c r="A48" s="41" t="s">
        <v>24</v>
      </c>
      <c r="B48" s="42" t="s">
        <v>13</v>
      </c>
      <c r="C48" s="43">
        <v>49</v>
      </c>
      <c r="D48" s="43" t="s">
        <v>25</v>
      </c>
      <c r="E48" s="44" t="s">
        <v>23</v>
      </c>
      <c r="F48" s="50">
        <v>82.5</v>
      </c>
      <c r="G48" s="83">
        <v>82.749679882828687</v>
      </c>
      <c r="H48" s="47">
        <f t="shared" si="13"/>
        <v>6.2062259912121513</v>
      </c>
      <c r="I48" s="51">
        <v>4</v>
      </c>
      <c r="J48" s="51">
        <f t="shared" si="12"/>
        <v>-0.30172912231470506</v>
      </c>
      <c r="K48" s="82">
        <v>-0.03</v>
      </c>
      <c r="M48" s="41" t="s">
        <v>24</v>
      </c>
      <c r="N48" s="42" t="s">
        <v>13</v>
      </c>
      <c r="O48" s="44">
        <v>49</v>
      </c>
      <c r="P48" s="43" t="s">
        <v>25</v>
      </c>
      <c r="Q48" s="44" t="s">
        <v>23</v>
      </c>
      <c r="R48" s="50">
        <f t="shared" si="8"/>
        <v>82.5</v>
      </c>
      <c r="S48" s="47">
        <v>82.32</v>
      </c>
      <c r="T48" s="47">
        <v>5.69</v>
      </c>
      <c r="U48" s="44">
        <v>1</v>
      </c>
      <c r="V48" s="51">
        <f t="shared" si="6"/>
        <v>0.21865889212828818</v>
      </c>
      <c r="W48" s="37">
        <v>0.03</v>
      </c>
    </row>
    <row r="49" spans="1:23" x14ac:dyDescent="0.25">
      <c r="A49" s="41" t="s">
        <v>20</v>
      </c>
      <c r="B49" s="42" t="s">
        <v>13</v>
      </c>
      <c r="C49" s="43">
        <v>50</v>
      </c>
      <c r="D49" s="43" t="s">
        <v>25</v>
      </c>
      <c r="E49" s="44" t="s">
        <v>23</v>
      </c>
      <c r="F49" s="50">
        <v>62</v>
      </c>
      <c r="G49" s="83">
        <v>64.704750368201985</v>
      </c>
      <c r="H49" s="47">
        <f t="shared" si="13"/>
        <v>4.8528562776151487</v>
      </c>
      <c r="I49" s="51">
        <v>4</v>
      </c>
      <c r="J49" s="51">
        <f t="shared" si="12"/>
        <v>-4.1801418795538501</v>
      </c>
      <c r="K49" s="82">
        <v>-0.56000000000000005</v>
      </c>
      <c r="M49" s="41" t="s">
        <v>20</v>
      </c>
      <c r="N49" s="42" t="s">
        <v>13</v>
      </c>
      <c r="O49" s="44">
        <v>50</v>
      </c>
      <c r="P49" s="43" t="s">
        <v>25</v>
      </c>
      <c r="Q49" s="44" t="s">
        <v>23</v>
      </c>
      <c r="R49" s="50">
        <f t="shared" si="8"/>
        <v>62</v>
      </c>
      <c r="S49" s="47">
        <v>63.13</v>
      </c>
      <c r="T49" s="47">
        <v>9.83</v>
      </c>
      <c r="U49" s="44">
        <v>1</v>
      </c>
      <c r="V49" s="51">
        <f t="shared" si="6"/>
        <v>-1.7899572311104111</v>
      </c>
      <c r="W49" s="37">
        <v>-0.11</v>
      </c>
    </row>
    <row r="50" spans="1:23" x14ac:dyDescent="0.25">
      <c r="A50" s="41" t="s">
        <v>17</v>
      </c>
      <c r="B50" s="42" t="s">
        <v>13</v>
      </c>
      <c r="C50" s="43">
        <v>51</v>
      </c>
      <c r="D50" s="43" t="s">
        <v>25</v>
      </c>
      <c r="E50" s="44" t="s">
        <v>23</v>
      </c>
      <c r="F50" s="50">
        <v>287.7</v>
      </c>
      <c r="G50" s="51">
        <v>282.37225322227192</v>
      </c>
      <c r="H50" s="47">
        <f t="shared" si="13"/>
        <v>21.177918991670392</v>
      </c>
      <c r="I50" s="44">
        <v>4</v>
      </c>
      <c r="J50" s="51">
        <f t="shared" si="12"/>
        <v>1.8867812672565536</v>
      </c>
      <c r="K50" s="82">
        <v>0.25</v>
      </c>
      <c r="M50" s="41" t="s">
        <v>17</v>
      </c>
      <c r="N50" s="42" t="s">
        <v>13</v>
      </c>
      <c r="O50" s="44">
        <v>51</v>
      </c>
      <c r="P50" s="43" t="s">
        <v>25</v>
      </c>
      <c r="Q50" s="44" t="s">
        <v>23</v>
      </c>
      <c r="R50" s="50">
        <f t="shared" si="8"/>
        <v>287.7</v>
      </c>
      <c r="S50" s="83">
        <v>283.3</v>
      </c>
      <c r="T50" s="47">
        <v>11.2</v>
      </c>
      <c r="U50" s="44">
        <v>1</v>
      </c>
      <c r="V50" s="51">
        <f t="shared" si="6"/>
        <v>1.5531238969290424</v>
      </c>
      <c r="W50" s="37">
        <v>0.4</v>
      </c>
    </row>
    <row r="51" spans="1:23" x14ac:dyDescent="0.25">
      <c r="A51" s="41" t="s">
        <v>12</v>
      </c>
      <c r="B51" s="42" t="s">
        <v>13</v>
      </c>
      <c r="C51" s="43">
        <v>52</v>
      </c>
      <c r="D51" s="43" t="s">
        <v>76</v>
      </c>
      <c r="E51" s="44" t="s">
        <v>23</v>
      </c>
      <c r="F51" s="50">
        <v>64</v>
      </c>
      <c r="G51" s="51">
        <v>65.318746697234772</v>
      </c>
      <c r="H51" s="47">
        <f t="shared" ref="H51:H55" si="14">0.05*G51</f>
        <v>3.2659373348617389</v>
      </c>
      <c r="I51" s="44">
        <v>4</v>
      </c>
      <c r="J51" s="51">
        <f t="shared" si="12"/>
        <v>-2.0189406011530231</v>
      </c>
      <c r="K51" s="82">
        <v>-0.4</v>
      </c>
      <c r="M51" s="41" t="s">
        <v>12</v>
      </c>
      <c r="N51" s="42" t="s">
        <v>13</v>
      </c>
      <c r="O51" s="44">
        <v>52</v>
      </c>
      <c r="P51" s="43" t="s">
        <v>76</v>
      </c>
      <c r="Q51" s="44" t="s">
        <v>23</v>
      </c>
      <c r="R51" s="50">
        <f t="shared" si="8"/>
        <v>64</v>
      </c>
      <c r="S51" s="83">
        <v>64.760000000000005</v>
      </c>
      <c r="T51" s="47">
        <v>4.5599999999999996</v>
      </c>
      <c r="U51" s="44">
        <v>1</v>
      </c>
      <c r="V51" s="51">
        <f t="shared" si="6"/>
        <v>-1.1735639283508417</v>
      </c>
      <c r="W51" s="37">
        <v>-0.17</v>
      </c>
    </row>
    <row r="52" spans="1:23" x14ac:dyDescent="0.25">
      <c r="A52" s="41" t="s">
        <v>26</v>
      </c>
      <c r="B52" s="42" t="s">
        <v>13</v>
      </c>
      <c r="C52" s="43">
        <v>53</v>
      </c>
      <c r="D52" s="43" t="s">
        <v>76</v>
      </c>
      <c r="E52" s="44" t="s">
        <v>23</v>
      </c>
      <c r="F52" s="50">
        <v>222.4</v>
      </c>
      <c r="G52" s="51">
        <v>221.61715495250212</v>
      </c>
      <c r="H52" s="47">
        <f t="shared" si="14"/>
        <v>11.080857747625107</v>
      </c>
      <c r="I52" s="44">
        <v>4</v>
      </c>
      <c r="J52" s="51">
        <f t="shared" si="12"/>
        <v>0.3532420798677201</v>
      </c>
      <c r="K52" s="82">
        <v>7.0000000000000007E-2</v>
      </c>
      <c r="M52" s="41" t="s">
        <v>26</v>
      </c>
      <c r="N52" s="42" t="s">
        <v>13</v>
      </c>
      <c r="O52" s="44">
        <v>53</v>
      </c>
      <c r="P52" s="43" t="s">
        <v>76</v>
      </c>
      <c r="Q52" s="44" t="s">
        <v>23</v>
      </c>
      <c r="R52" s="50">
        <f t="shared" si="8"/>
        <v>222.4</v>
      </c>
      <c r="S52" s="83">
        <v>216.6</v>
      </c>
      <c r="T52" s="47">
        <v>10.1</v>
      </c>
      <c r="U52" s="44">
        <v>1</v>
      </c>
      <c r="V52" s="51">
        <f t="shared" si="6"/>
        <v>2.6777469990766445</v>
      </c>
      <c r="W52" s="37">
        <v>0.57999999999999996</v>
      </c>
    </row>
    <row r="53" spans="1:23" x14ac:dyDescent="0.25">
      <c r="A53" s="41" t="s">
        <v>21</v>
      </c>
      <c r="B53" s="42" t="s">
        <v>13</v>
      </c>
      <c r="C53" s="43">
        <v>54</v>
      </c>
      <c r="D53" s="43" t="s">
        <v>76</v>
      </c>
      <c r="E53" s="44" t="s">
        <v>23</v>
      </c>
      <c r="F53" s="50">
        <v>100</v>
      </c>
      <c r="G53" s="51">
        <v>99.891508625970431</v>
      </c>
      <c r="H53" s="47">
        <f t="shared" si="14"/>
        <v>4.9945754312985216</v>
      </c>
      <c r="I53" s="44">
        <v>4</v>
      </c>
      <c r="J53" s="51">
        <f t="shared" si="12"/>
        <v>0.10860920564910029</v>
      </c>
      <c r="K53" s="82">
        <v>0.02</v>
      </c>
      <c r="M53" s="41" t="s">
        <v>21</v>
      </c>
      <c r="N53" s="42" t="s">
        <v>13</v>
      </c>
      <c r="O53" s="44">
        <v>54</v>
      </c>
      <c r="P53" s="43" t="s">
        <v>76</v>
      </c>
      <c r="Q53" s="44" t="s">
        <v>23</v>
      </c>
      <c r="R53" s="50">
        <f t="shared" si="8"/>
        <v>100</v>
      </c>
      <c r="S53" s="83">
        <v>99.12</v>
      </c>
      <c r="T53" s="47">
        <v>5.39</v>
      </c>
      <c r="U53" s="44">
        <v>1</v>
      </c>
      <c r="V53" s="51">
        <f t="shared" si="6"/>
        <v>0.88781275221952727</v>
      </c>
      <c r="W53" s="37">
        <v>0.16</v>
      </c>
    </row>
    <row r="54" spans="1:23" x14ac:dyDescent="0.25">
      <c r="A54" s="41" t="s">
        <v>20</v>
      </c>
      <c r="B54" s="42" t="s">
        <v>13</v>
      </c>
      <c r="C54" s="43">
        <v>55</v>
      </c>
      <c r="D54" s="43" t="s">
        <v>76</v>
      </c>
      <c r="E54" s="44" t="s">
        <v>23</v>
      </c>
      <c r="F54" s="50">
        <v>436.3</v>
      </c>
      <c r="G54" s="51">
        <v>431.98432660981905</v>
      </c>
      <c r="H54" s="47">
        <f t="shared" si="14"/>
        <v>21.599216330490954</v>
      </c>
      <c r="I54" s="44">
        <v>4</v>
      </c>
      <c r="J54" s="51">
        <f t="shared" si="12"/>
        <v>0.99903471592361837</v>
      </c>
      <c r="K54" s="82">
        <v>0.2</v>
      </c>
      <c r="M54" s="41" t="s">
        <v>20</v>
      </c>
      <c r="N54" s="42" t="s">
        <v>13</v>
      </c>
      <c r="O54" s="44">
        <v>55</v>
      </c>
      <c r="P54" s="43" t="s">
        <v>76</v>
      </c>
      <c r="Q54" s="44" t="s">
        <v>23</v>
      </c>
      <c r="R54" s="50">
        <f t="shared" si="8"/>
        <v>436.3</v>
      </c>
      <c r="S54" s="83">
        <v>429.6</v>
      </c>
      <c r="T54" s="47">
        <v>11</v>
      </c>
      <c r="U54" s="44">
        <v>1</v>
      </c>
      <c r="V54" s="51">
        <f t="shared" si="6"/>
        <v>1.5595903165735541</v>
      </c>
      <c r="W54" s="37">
        <v>0.6</v>
      </c>
    </row>
    <row r="55" spans="1:23" x14ac:dyDescent="0.25">
      <c r="A55" s="41" t="s">
        <v>19</v>
      </c>
      <c r="B55" s="42" t="s">
        <v>13</v>
      </c>
      <c r="C55" s="43">
        <v>56</v>
      </c>
      <c r="D55" s="43" t="s">
        <v>76</v>
      </c>
      <c r="E55" s="44" t="s">
        <v>23</v>
      </c>
      <c r="F55" s="50">
        <v>67.5</v>
      </c>
      <c r="G55" s="83">
        <v>63.569115578957032</v>
      </c>
      <c r="H55" s="47">
        <f t="shared" si="14"/>
        <v>3.1784557789478516</v>
      </c>
      <c r="I55" s="44">
        <v>4</v>
      </c>
      <c r="J55" s="51">
        <f t="shared" si="12"/>
        <v>6.1836386824676692</v>
      </c>
      <c r="K55" s="82">
        <v>1.23</v>
      </c>
      <c r="M55" s="41" t="s">
        <v>19</v>
      </c>
      <c r="N55" s="42" t="s">
        <v>13</v>
      </c>
      <c r="O55" s="44">
        <v>56</v>
      </c>
      <c r="P55" s="43" t="s">
        <v>76</v>
      </c>
      <c r="Q55" s="44" t="s">
        <v>23</v>
      </c>
      <c r="R55" s="50">
        <f t="shared" si="8"/>
        <v>67.5</v>
      </c>
      <c r="S55" s="47">
        <v>59.66</v>
      </c>
      <c r="T55" s="47">
        <v>9.5</v>
      </c>
      <c r="U55" s="44">
        <v>1</v>
      </c>
      <c r="V55" s="51">
        <f t="shared" si="6"/>
        <v>13.141133087495815</v>
      </c>
      <c r="W55" s="37">
        <v>0.83</v>
      </c>
    </row>
    <row r="56" spans="1:23" x14ac:dyDescent="0.25">
      <c r="A56" s="41" t="s">
        <v>17</v>
      </c>
      <c r="B56" s="42" t="s">
        <v>13</v>
      </c>
      <c r="C56" s="43">
        <v>57</v>
      </c>
      <c r="D56" s="43" t="s">
        <v>76</v>
      </c>
      <c r="E56" s="44" t="s">
        <v>23</v>
      </c>
      <c r="F56" s="50">
        <v>263.7</v>
      </c>
      <c r="G56" s="83">
        <v>264.69298610400398</v>
      </c>
      <c r="H56" s="47">
        <f t="shared" ref="H56" si="15">0.05*G56</f>
        <v>13.2346493052002</v>
      </c>
      <c r="I56" s="44">
        <v>4</v>
      </c>
      <c r="J56" s="51">
        <f t="shared" ref="J56" si="16">((F56-G56)/G56)*100</f>
        <v>-0.37514636055139838</v>
      </c>
      <c r="K56" s="82">
        <v>-0.08</v>
      </c>
      <c r="M56" s="41" t="s">
        <v>17</v>
      </c>
      <c r="N56" s="42" t="s">
        <v>13</v>
      </c>
      <c r="O56" s="44">
        <v>57</v>
      </c>
      <c r="P56" s="43" t="s">
        <v>76</v>
      </c>
      <c r="Q56" s="44" t="s">
        <v>23</v>
      </c>
      <c r="R56" s="50">
        <f t="shared" si="8"/>
        <v>263.7</v>
      </c>
      <c r="S56" s="47">
        <v>263.3</v>
      </c>
      <c r="T56" s="47">
        <v>7.5</v>
      </c>
      <c r="U56" s="44" t="s">
        <v>75</v>
      </c>
      <c r="V56" s="51">
        <f t="shared" si="6"/>
        <v>0.15191796429926976</v>
      </c>
      <c r="W56" s="37">
        <v>0.05</v>
      </c>
    </row>
    <row r="57" spans="1:23" x14ac:dyDescent="0.25">
      <c r="A57" s="41" t="s">
        <v>22</v>
      </c>
      <c r="B57" s="42" t="s">
        <v>13</v>
      </c>
      <c r="C57" s="43">
        <v>58</v>
      </c>
      <c r="D57" s="43" t="s">
        <v>18</v>
      </c>
      <c r="E57" s="44" t="s">
        <v>15</v>
      </c>
      <c r="F57" s="46">
        <v>20.97</v>
      </c>
      <c r="G57" s="47">
        <v>20.949151740208773</v>
      </c>
      <c r="H57" s="47">
        <v>0.15</v>
      </c>
      <c r="I57" s="44">
        <v>4</v>
      </c>
      <c r="J57" s="47">
        <f t="shared" ref="J57:J63" si="17">((F57-G57))</f>
        <v>2.0848259791225843E-2</v>
      </c>
      <c r="K57" s="82">
        <v>0.13</v>
      </c>
      <c r="M57" s="41" t="s">
        <v>22</v>
      </c>
      <c r="N57" s="42" t="s">
        <v>13</v>
      </c>
      <c r="O57" s="44">
        <v>58</v>
      </c>
      <c r="P57" s="43" t="s">
        <v>18</v>
      </c>
      <c r="Q57" s="44" t="s">
        <v>15</v>
      </c>
      <c r="R57" s="50">
        <f t="shared" si="8"/>
        <v>20.97</v>
      </c>
      <c r="S57" s="47">
        <v>20.93</v>
      </c>
      <c r="T57" s="47">
        <v>0.11</v>
      </c>
      <c r="U57" s="44" t="s">
        <v>75</v>
      </c>
      <c r="V57" s="47">
        <f t="shared" ref="V57:V63" si="18">((R57-S57))</f>
        <v>3.9999999999999147E-2</v>
      </c>
      <c r="W57" s="37">
        <v>0.39</v>
      </c>
    </row>
    <row r="58" spans="1:23" x14ac:dyDescent="0.25">
      <c r="A58" s="41" t="s">
        <v>12</v>
      </c>
      <c r="B58" s="42" t="s">
        <v>13</v>
      </c>
      <c r="C58" s="43">
        <v>59</v>
      </c>
      <c r="D58" s="43" t="s">
        <v>18</v>
      </c>
      <c r="E58" s="44" t="s">
        <v>15</v>
      </c>
      <c r="F58" s="46">
        <v>11.87</v>
      </c>
      <c r="G58" s="47">
        <v>11.829556414607039</v>
      </c>
      <c r="H58" s="47">
        <v>0.15</v>
      </c>
      <c r="I58" s="44">
        <v>4</v>
      </c>
      <c r="J58" s="47">
        <f t="shared" si="17"/>
        <v>4.0443585392960557E-2</v>
      </c>
      <c r="K58" s="82">
        <v>0.27</v>
      </c>
      <c r="M58" s="41" t="s">
        <v>12</v>
      </c>
      <c r="N58" s="42" t="s">
        <v>13</v>
      </c>
      <c r="O58" s="44">
        <v>59</v>
      </c>
      <c r="P58" s="43" t="s">
        <v>18</v>
      </c>
      <c r="Q58" s="44" t="s">
        <v>15</v>
      </c>
      <c r="R58" s="50">
        <f t="shared" si="8"/>
        <v>11.87</v>
      </c>
      <c r="S58" s="47">
        <v>11.82</v>
      </c>
      <c r="T58" s="47">
        <v>0.11</v>
      </c>
      <c r="U58" s="44" t="s">
        <v>75</v>
      </c>
      <c r="V58" s="47">
        <f t="shared" si="18"/>
        <v>4.9999999999998934E-2</v>
      </c>
      <c r="W58" s="37">
        <v>0.47</v>
      </c>
    </row>
    <row r="59" spans="1:23" x14ac:dyDescent="0.25">
      <c r="A59" s="41" t="s">
        <v>26</v>
      </c>
      <c r="B59" s="42" t="s">
        <v>13</v>
      </c>
      <c r="C59" s="43">
        <v>60</v>
      </c>
      <c r="D59" s="43" t="s">
        <v>18</v>
      </c>
      <c r="E59" s="44" t="s">
        <v>15</v>
      </c>
      <c r="F59" s="46">
        <v>14.16</v>
      </c>
      <c r="G59" s="47">
        <v>14.073520885865022</v>
      </c>
      <c r="H59" s="47">
        <v>0.15</v>
      </c>
      <c r="I59" s="44">
        <v>4</v>
      </c>
      <c r="J59" s="47">
        <f t="shared" si="17"/>
        <v>8.6479114134977664E-2</v>
      </c>
      <c r="K59" s="82">
        <v>0.6</v>
      </c>
      <c r="M59" s="41" t="s">
        <v>26</v>
      </c>
      <c r="N59" s="42" t="s">
        <v>13</v>
      </c>
      <c r="O59" s="44">
        <v>60</v>
      </c>
      <c r="P59" s="43" t="s">
        <v>18</v>
      </c>
      <c r="Q59" s="44" t="s">
        <v>15</v>
      </c>
      <c r="R59" s="50">
        <f t="shared" si="8"/>
        <v>14.16</v>
      </c>
      <c r="S59" s="47">
        <v>14.13</v>
      </c>
      <c r="T59" s="47">
        <v>0.15</v>
      </c>
      <c r="U59" s="44" t="s">
        <v>75</v>
      </c>
      <c r="V59" s="47">
        <f t="shared" si="18"/>
        <v>2.9999999999999361E-2</v>
      </c>
      <c r="W59" s="37">
        <v>0.21</v>
      </c>
    </row>
    <row r="60" spans="1:23" x14ac:dyDescent="0.25">
      <c r="A60" s="41" t="s">
        <v>21</v>
      </c>
      <c r="B60" s="42" t="s">
        <v>13</v>
      </c>
      <c r="C60" s="43">
        <v>61</v>
      </c>
      <c r="D60" s="43" t="s">
        <v>18</v>
      </c>
      <c r="E60" s="44" t="s">
        <v>15</v>
      </c>
      <c r="F60" s="46">
        <v>13.76</v>
      </c>
      <c r="G60" s="47">
        <v>13.704268556972899</v>
      </c>
      <c r="H60" s="47">
        <v>0.15</v>
      </c>
      <c r="I60" s="51">
        <v>4</v>
      </c>
      <c r="J60" s="47">
        <f t="shared" si="17"/>
        <v>5.573144302710098E-2</v>
      </c>
      <c r="K60" s="82">
        <v>0.4</v>
      </c>
      <c r="M60" s="41" t="s">
        <v>21</v>
      </c>
      <c r="N60" s="42" t="s">
        <v>13</v>
      </c>
      <c r="O60" s="44">
        <v>61</v>
      </c>
      <c r="P60" s="43" t="s">
        <v>18</v>
      </c>
      <c r="Q60" s="44" t="s">
        <v>15</v>
      </c>
      <c r="R60" s="50">
        <f t="shared" si="8"/>
        <v>13.76</v>
      </c>
      <c r="S60" s="47">
        <v>13.71</v>
      </c>
      <c r="T60" s="47">
        <v>0.12</v>
      </c>
      <c r="U60" s="44" t="s">
        <v>75</v>
      </c>
      <c r="V60" s="47">
        <f t="shared" si="18"/>
        <v>4.9999999999998934E-2</v>
      </c>
      <c r="W60" s="37">
        <v>0.44</v>
      </c>
    </row>
    <row r="61" spans="1:23" x14ac:dyDescent="0.25">
      <c r="A61" s="41" t="s">
        <v>24</v>
      </c>
      <c r="B61" s="42" t="s">
        <v>13</v>
      </c>
      <c r="C61" s="43">
        <v>62</v>
      </c>
      <c r="D61" s="43" t="s">
        <v>18</v>
      </c>
      <c r="E61" s="44" t="s">
        <v>15</v>
      </c>
      <c r="F61" s="46">
        <v>6.75</v>
      </c>
      <c r="G61" s="47">
        <v>6.6895964222574564</v>
      </c>
      <c r="H61" s="47">
        <v>0.15</v>
      </c>
      <c r="I61" s="51">
        <v>4</v>
      </c>
      <c r="J61" s="47">
        <f t="shared" si="17"/>
        <v>6.0403577742543568E-2</v>
      </c>
      <c r="K61" s="82">
        <v>0.4</v>
      </c>
      <c r="M61" s="41" t="s">
        <v>24</v>
      </c>
      <c r="N61" s="42" t="s">
        <v>13</v>
      </c>
      <c r="O61" s="44">
        <v>62</v>
      </c>
      <c r="P61" s="43" t="s">
        <v>18</v>
      </c>
      <c r="Q61" s="44" t="s">
        <v>15</v>
      </c>
      <c r="R61" s="50">
        <f t="shared" si="8"/>
        <v>6.75</v>
      </c>
      <c r="S61" s="47">
        <v>6.6989999999999998</v>
      </c>
      <c r="T61" s="47">
        <v>9.8000000000000004E-2</v>
      </c>
      <c r="U61" s="44" t="s">
        <v>75</v>
      </c>
      <c r="V61" s="47">
        <f t="shared" si="18"/>
        <v>5.1000000000000156E-2</v>
      </c>
      <c r="W61" s="37">
        <v>0.52</v>
      </c>
    </row>
    <row r="62" spans="1:23" x14ac:dyDescent="0.25">
      <c r="A62" s="41" t="s">
        <v>19</v>
      </c>
      <c r="B62" s="42" t="s">
        <v>13</v>
      </c>
      <c r="C62" s="43">
        <v>63</v>
      </c>
      <c r="D62" s="43" t="s">
        <v>18</v>
      </c>
      <c r="E62" s="44" t="s">
        <v>15</v>
      </c>
      <c r="F62" s="46">
        <v>0.73</v>
      </c>
      <c r="G62" s="47">
        <v>0.66851962304664203</v>
      </c>
      <c r="H62" s="47">
        <v>0.15</v>
      </c>
      <c r="I62" s="51">
        <v>4</v>
      </c>
      <c r="J62" s="47">
        <f t="shared" si="17"/>
        <v>6.1480376953357951E-2</v>
      </c>
      <c r="K62" s="82">
        <v>0.4</v>
      </c>
      <c r="M62" s="41" t="s">
        <v>19</v>
      </c>
      <c r="N62" s="42" t="s">
        <v>13</v>
      </c>
      <c r="O62" s="44">
        <v>63</v>
      </c>
      <c r="P62" s="43" t="s">
        <v>18</v>
      </c>
      <c r="Q62" s="44" t="s">
        <v>15</v>
      </c>
      <c r="R62" s="50">
        <f t="shared" si="8"/>
        <v>0.73</v>
      </c>
      <c r="S62" s="47">
        <v>0.65039999999999998</v>
      </c>
      <c r="T62" s="47">
        <v>0.10440000000000001</v>
      </c>
      <c r="U62" s="44" t="s">
        <v>75</v>
      </c>
      <c r="V62" s="47">
        <f t="shared" si="18"/>
        <v>7.9600000000000004E-2</v>
      </c>
      <c r="W62" s="37">
        <v>0.76</v>
      </c>
    </row>
    <row r="63" spans="1:23" x14ac:dyDescent="0.25">
      <c r="A63" s="41" t="s">
        <v>17</v>
      </c>
      <c r="B63" s="42" t="s">
        <v>13</v>
      </c>
      <c r="C63" s="43">
        <v>64</v>
      </c>
      <c r="D63" s="43" t="s">
        <v>18</v>
      </c>
      <c r="E63" s="44" t="s">
        <v>15</v>
      </c>
      <c r="F63" s="46">
        <v>5.48</v>
      </c>
      <c r="G63" s="47">
        <v>5.4296131068592475</v>
      </c>
      <c r="H63" s="47">
        <v>0.15</v>
      </c>
      <c r="I63" s="51">
        <v>4</v>
      </c>
      <c r="J63" s="47">
        <f t="shared" si="17"/>
        <v>5.0386893140752953E-2</v>
      </c>
      <c r="K63" s="82">
        <v>0.33</v>
      </c>
      <c r="M63" s="41" t="s">
        <v>17</v>
      </c>
      <c r="N63" s="42" t="s">
        <v>13</v>
      </c>
      <c r="O63" s="44">
        <v>64</v>
      </c>
      <c r="P63" s="43" t="s">
        <v>18</v>
      </c>
      <c r="Q63" s="44" t="s">
        <v>15</v>
      </c>
      <c r="R63" s="50">
        <f t="shared" si="8"/>
        <v>5.48</v>
      </c>
      <c r="S63" s="47">
        <v>5.4169999999999998</v>
      </c>
      <c r="T63" s="47">
        <v>7.8E-2</v>
      </c>
      <c r="U63" s="44">
        <v>1</v>
      </c>
      <c r="V63" s="47">
        <f t="shared" si="18"/>
        <v>6.3000000000000611E-2</v>
      </c>
      <c r="W63" s="37">
        <v>0.81</v>
      </c>
    </row>
    <row r="64" spans="1:23" x14ac:dyDescent="0.25">
      <c r="A64" s="41" t="s">
        <v>12</v>
      </c>
      <c r="B64" s="42" t="s">
        <v>13</v>
      </c>
      <c r="C64" s="43" t="s">
        <v>78</v>
      </c>
      <c r="D64" s="43" t="s">
        <v>14</v>
      </c>
      <c r="E64" s="44" t="s">
        <v>15</v>
      </c>
      <c r="F64" s="46">
        <v>5.58</v>
      </c>
      <c r="G64" s="47">
        <v>5.5237094391352013</v>
      </c>
      <c r="H64" s="47">
        <f>G64*0.05</f>
        <v>0.27618547195676008</v>
      </c>
      <c r="I64" s="51">
        <v>4</v>
      </c>
      <c r="J64" s="51">
        <f t="shared" ref="J64:J65" si="19">((F64-G64)/G64)*100</f>
        <v>1.0190717213686695</v>
      </c>
      <c r="K64" s="82">
        <v>0.22</v>
      </c>
      <c r="M64" s="41" t="s">
        <v>12</v>
      </c>
      <c r="N64" s="42" t="s">
        <v>13</v>
      </c>
      <c r="O64" s="44" t="s">
        <v>78</v>
      </c>
      <c r="P64" s="43" t="s">
        <v>14</v>
      </c>
      <c r="Q64" s="44" t="s">
        <v>15</v>
      </c>
      <c r="R64" s="50">
        <f t="shared" si="8"/>
        <v>5.58</v>
      </c>
      <c r="S64" s="47">
        <v>5.5410000000000004</v>
      </c>
      <c r="T64" s="47">
        <v>0.13600000000000001</v>
      </c>
      <c r="U64" s="44">
        <v>1</v>
      </c>
      <c r="V64" s="51">
        <f t="shared" ref="V64:V65" si="20">((R64-S64)/S64)*100</f>
        <v>0.70384407146723871</v>
      </c>
      <c r="W64" s="37">
        <v>0.28999999999999998</v>
      </c>
    </row>
    <row r="65" spans="1:23" ht="15.75" thickBot="1" x14ac:dyDescent="0.3">
      <c r="A65" s="84" t="s">
        <v>17</v>
      </c>
      <c r="B65" s="85" t="s">
        <v>13</v>
      </c>
      <c r="C65" s="86" t="s">
        <v>79</v>
      </c>
      <c r="D65" s="87" t="s">
        <v>14</v>
      </c>
      <c r="E65" s="88" t="s">
        <v>15</v>
      </c>
      <c r="F65" s="89">
        <v>1.99</v>
      </c>
      <c r="G65" s="90">
        <v>1.9875566593418836</v>
      </c>
      <c r="H65" s="90">
        <f>G65*0.05</f>
        <v>9.9377832967094182E-2</v>
      </c>
      <c r="I65" s="91">
        <v>4</v>
      </c>
      <c r="J65" s="91">
        <f t="shared" si="19"/>
        <v>0.12293187450190175</v>
      </c>
      <c r="K65" s="92">
        <v>0</v>
      </c>
      <c r="M65" s="84" t="s">
        <v>17</v>
      </c>
      <c r="N65" s="85" t="s">
        <v>13</v>
      </c>
      <c r="O65" s="85" t="s">
        <v>79</v>
      </c>
      <c r="P65" s="87" t="s">
        <v>14</v>
      </c>
      <c r="Q65" s="88" t="s">
        <v>15</v>
      </c>
      <c r="R65" s="97">
        <f t="shared" si="8"/>
        <v>1.99</v>
      </c>
      <c r="S65" s="90">
        <v>1.9550000000000001</v>
      </c>
      <c r="T65" s="90">
        <v>5.8000000000000003E-2</v>
      </c>
      <c r="U65" s="88">
        <v>1</v>
      </c>
      <c r="V65" s="91">
        <f t="shared" si="20"/>
        <v>1.7902813299232694</v>
      </c>
      <c r="W65" s="96">
        <v>0.6</v>
      </c>
    </row>
    <row r="67" spans="1:23" x14ac:dyDescent="0.25">
      <c r="W67" s="57"/>
    </row>
    <row r="68" spans="1:23" x14ac:dyDescent="0.25">
      <c r="K68" s="57"/>
    </row>
  </sheetData>
  <sheetProtection algorithmName="SHA-512" hashValue="i7d2x9t/hDQ22Fb5VVuKpftq5ra54oIBnMSpDjNUYmzT3LfHX2JHZsWPmDn5NITavycY6/O2cZAf2NFxdNqsmw==" saltValue="y0YoG634eDyd+YvOJ/PO4A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28">
    <cfRule type="cellIs" dxfId="155" priority="34" stopIfTrue="1" operator="between">
      <formula>-2</formula>
      <formula>2</formula>
    </cfRule>
    <cfRule type="cellIs" dxfId="154" priority="35" stopIfTrue="1" operator="between">
      <formula>-3</formula>
      <formula>3</formula>
    </cfRule>
    <cfRule type="cellIs" dxfId="153" priority="36" operator="notBetween">
      <formula>-3</formula>
      <formula>3</formula>
    </cfRule>
  </conditionalFormatting>
  <conditionalFormatting sqref="K29:K31">
    <cfRule type="cellIs" dxfId="152" priority="19" stopIfTrue="1" operator="between">
      <formula>-2</formula>
      <formula>2</formula>
    </cfRule>
    <cfRule type="cellIs" dxfId="151" priority="20" stopIfTrue="1" operator="between">
      <formula>-3</formula>
      <formula>3</formula>
    </cfRule>
    <cfRule type="cellIs" dxfId="150" priority="21" operator="notBetween">
      <formula>-3</formula>
      <formula>3</formula>
    </cfRule>
  </conditionalFormatting>
  <conditionalFormatting sqref="K41:K65">
    <cfRule type="cellIs" dxfId="149" priority="16" stopIfTrue="1" operator="between">
      <formula>-2</formula>
      <formula>2</formula>
    </cfRule>
    <cfRule type="cellIs" dxfId="148" priority="17" stopIfTrue="1" operator="between">
      <formula>-3</formula>
      <formula>3</formula>
    </cfRule>
    <cfRule type="cellIs" dxfId="147" priority="18" operator="notBetween">
      <formula>-3</formula>
      <formula>3</formula>
    </cfRule>
  </conditionalFormatting>
  <conditionalFormatting sqref="W29:W31">
    <cfRule type="cellIs" dxfId="146" priority="4" stopIfTrue="1" operator="between">
      <formula>-2</formula>
      <formula>2</formula>
    </cfRule>
    <cfRule type="cellIs" dxfId="145" priority="5" stopIfTrue="1" operator="between">
      <formula>-3</formula>
      <formula>3</formula>
    </cfRule>
    <cfRule type="cellIs" dxfId="144" priority="6" operator="notBetween">
      <formula>-3</formula>
      <formula>3</formula>
    </cfRule>
  </conditionalFormatting>
  <conditionalFormatting sqref="W41:W65">
    <cfRule type="cellIs" dxfId="143" priority="1" stopIfTrue="1" operator="between">
      <formula>-2</formula>
      <formula>2</formula>
    </cfRule>
    <cfRule type="cellIs" dxfId="142" priority="2" stopIfTrue="1" operator="between">
      <formula>-3</formula>
      <formula>3</formula>
    </cfRule>
    <cfRule type="cellIs" dxfId="141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68CD-5585-48AB-BBDB-C20F4D115084}">
  <sheetPr>
    <pageSetUpPr fitToPage="1"/>
  </sheetPr>
  <dimension ref="A1:W72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4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1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  <c r="O3" s="93"/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  <c r="O4" s="93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591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</row>
    <row r="10" spans="1:23" ht="15.75" thickBot="1" x14ac:dyDescent="0.3"/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93.2</v>
      </c>
      <c r="G14" s="38">
        <v>92.573511724677374</v>
      </c>
      <c r="H14" s="26">
        <f>G14*0.025</f>
        <v>2.3143377931169344</v>
      </c>
      <c r="I14" s="23"/>
      <c r="J14" s="27">
        <f>((F14-G14)/G14)*100</f>
        <v>0.67674679684385952</v>
      </c>
      <c r="K14" s="37">
        <f>(F14-G14)/H14</f>
        <v>0.27069871873754381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97.8</v>
      </c>
      <c r="G15" s="38">
        <v>98.5</v>
      </c>
      <c r="H15" s="26">
        <f>2/2</f>
        <v>1</v>
      </c>
      <c r="I15" s="23"/>
      <c r="J15" s="33">
        <f>F15-G15</f>
        <v>-0.70000000000000284</v>
      </c>
      <c r="K15" s="37">
        <f t="shared" ref="K15:K30" si="0">(F15-G15)/H15</f>
        <v>-0.70000000000000284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5.9</v>
      </c>
      <c r="G16" s="26">
        <v>6.4909060711738134</v>
      </c>
      <c r="H16" s="26">
        <f>G16*((14-0.53*G16)/200)</f>
        <v>0.34271399167644412</v>
      </c>
      <c r="I16" s="23"/>
      <c r="J16" s="27">
        <f>((F16-G16)/G16)*100</f>
        <v>-9.1035991692752027</v>
      </c>
      <c r="K16" s="37">
        <f>(F16-G16)/H16</f>
        <v>-1.7241959345846805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6.97</v>
      </c>
      <c r="G17" s="26">
        <v>6.471301969819363</v>
      </c>
      <c r="H17" s="26">
        <f t="shared" ref="H17:H21" si="1">G17*((14-0.53*G17)/200)</f>
        <v>0.34201510254819728</v>
      </c>
      <c r="I17" s="23"/>
      <c r="J17" s="27">
        <f>((F17-G17)/G17)*100</f>
        <v>7.7063013363685942</v>
      </c>
      <c r="K17" s="37">
        <f>(F17-G17)/H17</f>
        <v>1.4581169850836031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21</v>
      </c>
      <c r="B18" s="35" t="s">
        <v>13</v>
      </c>
      <c r="C18" s="24">
        <v>5</v>
      </c>
      <c r="D18" s="24" t="s">
        <v>58</v>
      </c>
      <c r="E18" s="23" t="s">
        <v>55</v>
      </c>
      <c r="F18" s="25">
        <v>6.82</v>
      </c>
      <c r="G18" s="26">
        <v>6.5578268982753709</v>
      </c>
      <c r="H18" s="26">
        <f t="shared" si="1"/>
        <v>0.34508438476575443</v>
      </c>
      <c r="I18" s="23"/>
      <c r="J18" s="27">
        <f t="shared" ref="J18" si="2">((F18-G18)/G18)*100</f>
        <v>3.9978655397808338</v>
      </c>
      <c r="K18" s="37">
        <f t="shared" ref="K18" si="3">(F18-G18)/H18</f>
        <v>0.75973620742820402</v>
      </c>
      <c r="L18" s="80"/>
      <c r="M18" s="21" t="s">
        <v>21</v>
      </c>
      <c r="N18" s="35" t="s">
        <v>13</v>
      </c>
      <c r="O18" s="23">
        <v>5</v>
      </c>
      <c r="P18" s="24" t="s">
        <v>58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24</v>
      </c>
      <c r="B19" s="35" t="s">
        <v>13</v>
      </c>
      <c r="C19" s="24">
        <v>6</v>
      </c>
      <c r="D19" s="24" t="s">
        <v>57</v>
      </c>
      <c r="E19" s="23" t="s">
        <v>55</v>
      </c>
      <c r="F19" s="36">
        <v>11.3</v>
      </c>
      <c r="G19" s="38">
        <v>11.975382505027286</v>
      </c>
      <c r="H19" s="26">
        <f t="shared" si="1"/>
        <v>0.45824084207636895</v>
      </c>
      <c r="I19" s="23"/>
      <c r="J19" s="27">
        <f t="shared" ref="J19:J30" si="4">((F19-G19)/G19)*100</f>
        <v>-5.6397572665738078</v>
      </c>
      <c r="K19" s="37">
        <f t="shared" si="0"/>
        <v>-1.4738592526301437</v>
      </c>
      <c r="L19" s="80"/>
      <c r="M19" s="21" t="s">
        <v>24</v>
      </c>
      <c r="N19" s="35" t="s">
        <v>13</v>
      </c>
      <c r="O19" s="23">
        <v>6</v>
      </c>
      <c r="P19" s="24" t="s">
        <v>57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20</v>
      </c>
      <c r="B20" s="35" t="s">
        <v>13</v>
      </c>
      <c r="C20" s="24">
        <v>7</v>
      </c>
      <c r="D20" s="24" t="s">
        <v>56</v>
      </c>
      <c r="E20" s="23" t="s">
        <v>55</v>
      </c>
      <c r="F20" s="36">
        <v>12.4</v>
      </c>
      <c r="G20" s="38">
        <v>12.020733943824006</v>
      </c>
      <c r="H20" s="26">
        <f t="shared" si="1"/>
        <v>0.45853155801494333</v>
      </c>
      <c r="I20" s="23"/>
      <c r="J20" s="27">
        <f t="shared" si="4"/>
        <v>3.155098997685192</v>
      </c>
      <c r="K20" s="37">
        <f t="shared" si="0"/>
        <v>0.82713185067980588</v>
      </c>
      <c r="L20" s="80"/>
      <c r="M20" s="21" t="s">
        <v>20</v>
      </c>
      <c r="N20" s="35" t="s">
        <v>13</v>
      </c>
      <c r="O20" s="23">
        <v>7</v>
      </c>
      <c r="P20" s="24" t="s">
        <v>56</v>
      </c>
      <c r="Q20" s="23" t="s">
        <v>55</v>
      </c>
      <c r="R20" s="36"/>
      <c r="S20" s="26"/>
      <c r="T20" s="23"/>
      <c r="U20" s="23"/>
      <c r="V20" s="23"/>
      <c r="W20" s="39"/>
    </row>
    <row r="21" spans="1:23" x14ac:dyDescent="0.25">
      <c r="A21" s="21" t="s">
        <v>19</v>
      </c>
      <c r="B21" s="35" t="s">
        <v>13</v>
      </c>
      <c r="C21" s="24">
        <v>8</v>
      </c>
      <c r="D21" s="24" t="s">
        <v>54</v>
      </c>
      <c r="E21" s="23" t="s">
        <v>55</v>
      </c>
      <c r="F21" s="36">
        <v>12.3</v>
      </c>
      <c r="G21" s="38">
        <v>12.08891661406485</v>
      </c>
      <c r="H21" s="26">
        <f t="shared" si="1"/>
        <v>0.45894811499473459</v>
      </c>
      <c r="I21" s="23"/>
      <c r="J21" s="27">
        <f t="shared" si="4"/>
        <v>1.7460901805672633</v>
      </c>
      <c r="K21" s="37">
        <f t="shared" si="0"/>
        <v>0.45992864778968001</v>
      </c>
      <c r="L21" s="80"/>
      <c r="M21" s="21" t="s">
        <v>19</v>
      </c>
      <c r="N21" s="35" t="s">
        <v>13</v>
      </c>
      <c r="O21" s="23">
        <v>8</v>
      </c>
      <c r="P21" s="24" t="s">
        <v>54</v>
      </c>
      <c r="Q21" s="23" t="s">
        <v>55</v>
      </c>
      <c r="R21" s="36"/>
      <c r="S21" s="26"/>
      <c r="T21" s="23"/>
      <c r="U21" s="23"/>
      <c r="V21" s="23"/>
      <c r="W21" s="39"/>
    </row>
    <row r="22" spans="1:23" x14ac:dyDescent="0.25">
      <c r="A22" s="21" t="s">
        <v>17</v>
      </c>
      <c r="B22" s="35" t="s">
        <v>13</v>
      </c>
      <c r="C22" s="24">
        <v>9</v>
      </c>
      <c r="D22" s="24" t="s">
        <v>52</v>
      </c>
      <c r="E22" s="23" t="s">
        <v>53</v>
      </c>
      <c r="F22" s="25">
        <v>9.52</v>
      </c>
      <c r="G22" s="26">
        <v>9.64</v>
      </c>
      <c r="H22" s="26">
        <f>G22*0.05</f>
        <v>0.48200000000000004</v>
      </c>
      <c r="I22" s="23"/>
      <c r="J22" s="27">
        <f t="shared" si="4"/>
        <v>-1.244813278008309</v>
      </c>
      <c r="K22" s="37">
        <f t="shared" si="0"/>
        <v>-0.24896265560166178</v>
      </c>
      <c r="L22" s="80"/>
      <c r="M22" s="21" t="s">
        <v>17</v>
      </c>
      <c r="N22" s="35" t="s">
        <v>13</v>
      </c>
      <c r="O22" s="23">
        <v>9</v>
      </c>
      <c r="P22" s="24" t="s">
        <v>52</v>
      </c>
      <c r="Q22" s="23" t="s">
        <v>53</v>
      </c>
      <c r="R22" s="36"/>
      <c r="S22" s="26"/>
      <c r="T22" s="23"/>
      <c r="U22" s="23"/>
      <c r="V22" s="23"/>
      <c r="W22" s="39"/>
    </row>
    <row r="23" spans="1:23" x14ac:dyDescent="0.25">
      <c r="A23" s="41" t="s">
        <v>51</v>
      </c>
      <c r="B23" s="42" t="s">
        <v>43</v>
      </c>
      <c r="C23" s="43">
        <v>10</v>
      </c>
      <c r="D23" s="43" t="s">
        <v>44</v>
      </c>
      <c r="E23" s="44" t="s">
        <v>45</v>
      </c>
      <c r="F23" s="45">
        <v>6.9</v>
      </c>
      <c r="G23" s="46">
        <v>6.690325378915829</v>
      </c>
      <c r="H23" s="47">
        <f>G23*0.075/2</f>
        <v>0.25088720170934359</v>
      </c>
      <c r="I23" s="44"/>
      <c r="J23" s="48">
        <f t="shared" si="4"/>
        <v>3.1339973649853969</v>
      </c>
      <c r="K23" s="82">
        <f t="shared" si="0"/>
        <v>0.83573263066277248</v>
      </c>
      <c r="L23" s="80"/>
      <c r="M23" s="41" t="s">
        <v>51</v>
      </c>
      <c r="N23" s="65" t="s">
        <v>43</v>
      </c>
      <c r="O23" s="44">
        <v>10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50</v>
      </c>
      <c r="B24" s="42" t="s">
        <v>43</v>
      </c>
      <c r="C24" s="43">
        <v>11</v>
      </c>
      <c r="D24" s="43" t="s">
        <v>44</v>
      </c>
      <c r="E24" s="44" t="s">
        <v>45</v>
      </c>
      <c r="F24" s="49">
        <v>13.099999999999994</v>
      </c>
      <c r="G24" s="46">
        <v>12.073782566690355</v>
      </c>
      <c r="H24" s="47">
        <f t="shared" ref="H24:H25" si="5">G24*0.075/2</f>
        <v>0.45276684625088826</v>
      </c>
      <c r="I24" s="51"/>
      <c r="J24" s="48">
        <f t="shared" si="4"/>
        <v>8.4995520471008827</v>
      </c>
      <c r="K24" s="82">
        <f t="shared" si="0"/>
        <v>2.2665472125602357</v>
      </c>
      <c r="L24" s="80"/>
      <c r="M24" s="41" t="s">
        <v>50</v>
      </c>
      <c r="N24" s="65" t="s">
        <v>43</v>
      </c>
      <c r="O24" s="44">
        <v>11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49</v>
      </c>
      <c r="B25" s="42" t="s">
        <v>43</v>
      </c>
      <c r="C25" s="43">
        <v>12</v>
      </c>
      <c r="D25" s="43" t="s">
        <v>44</v>
      </c>
      <c r="E25" s="44" t="s">
        <v>45</v>
      </c>
      <c r="F25" s="49">
        <v>21.099999999999994</v>
      </c>
      <c r="G25" s="46">
        <v>20.972034826317206</v>
      </c>
      <c r="H25" s="47">
        <f t="shared" si="5"/>
        <v>0.78645130598689517</v>
      </c>
      <c r="I25" s="51"/>
      <c r="J25" s="48">
        <f t="shared" si="4"/>
        <v>0.61017051870526584</v>
      </c>
      <c r="K25" s="82">
        <f t="shared" si="0"/>
        <v>0.16271213832140424</v>
      </c>
      <c r="M25" s="41" t="s">
        <v>49</v>
      </c>
      <c r="N25" s="65" t="s">
        <v>43</v>
      </c>
      <c r="O25" s="44">
        <v>12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71</v>
      </c>
      <c r="B26" s="42" t="s">
        <v>43</v>
      </c>
      <c r="C26" s="43">
        <v>13</v>
      </c>
      <c r="D26" s="43" t="s">
        <v>44</v>
      </c>
      <c r="E26" s="44" t="s">
        <v>45</v>
      </c>
      <c r="F26" s="45" t="s">
        <v>84</v>
      </c>
      <c r="G26" s="50">
        <v>0</v>
      </c>
      <c r="H26" s="47"/>
      <c r="I26" s="51"/>
      <c r="J26" s="48"/>
      <c r="K26" s="82"/>
      <c r="M26" s="41" t="s">
        <v>71</v>
      </c>
      <c r="N26" s="65" t="s">
        <v>43</v>
      </c>
      <c r="O26" s="44">
        <v>13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72</v>
      </c>
      <c r="B27" s="42" t="s">
        <v>43</v>
      </c>
      <c r="C27" s="43">
        <v>14</v>
      </c>
      <c r="D27" s="43" t="s">
        <v>44</v>
      </c>
      <c r="E27" s="44" t="s">
        <v>45</v>
      </c>
      <c r="F27" s="45" t="s">
        <v>84</v>
      </c>
      <c r="G27" s="50">
        <v>0</v>
      </c>
      <c r="H27" s="47"/>
      <c r="I27" s="51"/>
      <c r="J27" s="48"/>
      <c r="K27" s="82"/>
      <c r="M27" s="41" t="s">
        <v>72</v>
      </c>
      <c r="N27" s="65" t="s">
        <v>43</v>
      </c>
      <c r="O27" s="44">
        <v>14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48</v>
      </c>
      <c r="B28" s="42" t="s">
        <v>43</v>
      </c>
      <c r="C28" s="43">
        <v>20</v>
      </c>
      <c r="D28" s="43" t="s">
        <v>44</v>
      </c>
      <c r="E28" s="44" t="s">
        <v>45</v>
      </c>
      <c r="F28" s="49">
        <v>66.599999999999994</v>
      </c>
      <c r="G28" s="46">
        <v>66.678479820967681</v>
      </c>
      <c r="H28" s="47">
        <f>G28*0.025</f>
        <v>1.6669619955241921</v>
      </c>
      <c r="I28" s="51"/>
      <c r="J28" s="48">
        <f t="shared" si="4"/>
        <v>-0.11769887552686488</v>
      </c>
      <c r="K28" s="82">
        <f t="shared" si="0"/>
        <v>-4.7079550210745946E-2</v>
      </c>
      <c r="M28" s="41" t="s">
        <v>48</v>
      </c>
      <c r="N28" s="65" t="s">
        <v>43</v>
      </c>
      <c r="O28" s="44">
        <v>20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47</v>
      </c>
      <c r="B29" s="42" t="s">
        <v>43</v>
      </c>
      <c r="C29" s="43">
        <v>21</v>
      </c>
      <c r="D29" s="43" t="s">
        <v>44</v>
      </c>
      <c r="E29" s="44" t="s">
        <v>45</v>
      </c>
      <c r="F29" s="49">
        <v>116.1</v>
      </c>
      <c r="G29" s="50">
        <v>133.1535137986429</v>
      </c>
      <c r="H29" s="47">
        <f t="shared" ref="H29:H30" si="6">G29*0.025</f>
        <v>3.3288378449660727</v>
      </c>
      <c r="I29" s="51"/>
      <c r="J29" s="48">
        <f t="shared" si="4"/>
        <v>-12.807408015106184</v>
      </c>
      <c r="K29" s="82">
        <f t="shared" si="0"/>
        <v>-5.1229632060424732</v>
      </c>
      <c r="M29" s="41" t="s">
        <v>47</v>
      </c>
      <c r="N29" s="65" t="s">
        <v>43</v>
      </c>
      <c r="O29" s="44">
        <v>21</v>
      </c>
      <c r="P29" s="43" t="s">
        <v>44</v>
      </c>
      <c r="Q29" s="44" t="s">
        <v>45</v>
      </c>
      <c r="R29" s="47"/>
      <c r="S29" s="47"/>
      <c r="T29" s="44"/>
      <c r="U29" s="44"/>
      <c r="V29" s="51"/>
      <c r="W29" s="67"/>
    </row>
    <row r="30" spans="1:23" x14ac:dyDescent="0.25">
      <c r="A30" s="41" t="s">
        <v>46</v>
      </c>
      <c r="B30" s="42" t="s">
        <v>43</v>
      </c>
      <c r="C30" s="43">
        <v>22</v>
      </c>
      <c r="D30" s="43" t="s">
        <v>44</v>
      </c>
      <c r="E30" s="44" t="s">
        <v>45</v>
      </c>
      <c r="F30" s="49">
        <v>163.4</v>
      </c>
      <c r="G30" s="50">
        <v>163.76098487493539</v>
      </c>
      <c r="H30" s="47">
        <f t="shared" si="6"/>
        <v>4.0940246218733849</v>
      </c>
      <c r="I30" s="51"/>
      <c r="J30" s="48">
        <f t="shared" si="4"/>
        <v>-0.22043399116771795</v>
      </c>
      <c r="K30" s="82">
        <f t="shared" si="0"/>
        <v>-8.8173596467087181E-2</v>
      </c>
      <c r="M30" s="41" t="s">
        <v>46</v>
      </c>
      <c r="N30" s="65" t="s">
        <v>43</v>
      </c>
      <c r="O30" s="44">
        <v>22</v>
      </c>
      <c r="P30" s="43" t="s">
        <v>44</v>
      </c>
      <c r="Q30" s="44" t="s">
        <v>45</v>
      </c>
      <c r="R30" s="47"/>
      <c r="S30" s="47"/>
      <c r="T30" s="44"/>
      <c r="U30" s="44"/>
      <c r="V30" s="51"/>
      <c r="W30" s="67"/>
    </row>
    <row r="31" spans="1:23" x14ac:dyDescent="0.25">
      <c r="A31" s="41" t="s">
        <v>73</v>
      </c>
      <c r="B31" s="42" t="s">
        <v>43</v>
      </c>
      <c r="C31" s="43">
        <v>23</v>
      </c>
      <c r="D31" s="43" t="s">
        <v>44</v>
      </c>
      <c r="E31" s="44" t="s">
        <v>45</v>
      </c>
      <c r="F31" s="45" t="s">
        <v>84</v>
      </c>
      <c r="G31" s="50">
        <v>0</v>
      </c>
      <c r="H31" s="47"/>
      <c r="I31" s="51"/>
      <c r="J31" s="48"/>
      <c r="K31" s="82"/>
      <c r="M31" s="41" t="s">
        <v>73</v>
      </c>
      <c r="N31" s="65" t="s">
        <v>43</v>
      </c>
      <c r="O31" s="44">
        <v>23</v>
      </c>
      <c r="P31" s="43" t="s">
        <v>44</v>
      </c>
      <c r="Q31" s="44" t="s">
        <v>45</v>
      </c>
      <c r="R31" s="47"/>
      <c r="S31" s="68"/>
      <c r="T31" s="69"/>
      <c r="U31" s="44"/>
      <c r="V31" s="51"/>
      <c r="W31" s="67"/>
    </row>
    <row r="32" spans="1:23" x14ac:dyDescent="0.25">
      <c r="A32" s="41" t="s">
        <v>74</v>
      </c>
      <c r="B32" s="42" t="s">
        <v>43</v>
      </c>
      <c r="C32" s="43">
        <v>24</v>
      </c>
      <c r="D32" s="43" t="s">
        <v>44</v>
      </c>
      <c r="E32" s="44" t="s">
        <v>45</v>
      </c>
      <c r="F32" s="45" t="s">
        <v>84</v>
      </c>
      <c r="G32" s="50">
        <v>0</v>
      </c>
      <c r="H32" s="47"/>
      <c r="I32" s="51"/>
      <c r="J32" s="48"/>
      <c r="K32" s="82"/>
      <c r="M32" s="41" t="s">
        <v>74</v>
      </c>
      <c r="N32" s="65" t="s">
        <v>43</v>
      </c>
      <c r="O32" s="44">
        <v>24</v>
      </c>
      <c r="P32" s="43" t="s">
        <v>44</v>
      </c>
      <c r="Q32" s="44" t="s">
        <v>45</v>
      </c>
      <c r="R32" s="47"/>
      <c r="S32" s="68"/>
      <c r="T32" s="69"/>
      <c r="U32" s="44"/>
      <c r="V32" s="51"/>
      <c r="W32" s="67"/>
    </row>
    <row r="33" spans="1:23" x14ac:dyDescent="0.25">
      <c r="A33" s="21" t="s">
        <v>42</v>
      </c>
      <c r="B33" s="35" t="s">
        <v>13</v>
      </c>
      <c r="C33" s="24">
        <v>30</v>
      </c>
      <c r="D33" s="24" t="s">
        <v>29</v>
      </c>
      <c r="E33" s="23" t="s">
        <v>30</v>
      </c>
      <c r="F33" s="36">
        <v>34.6</v>
      </c>
      <c r="G33" s="36">
        <v>37.226672372601328</v>
      </c>
      <c r="H33" s="26">
        <f>0.05*G33</f>
        <v>1.8613336186300664</v>
      </c>
      <c r="I33" s="28">
        <v>4</v>
      </c>
      <c r="J33" s="28">
        <f t="shared" ref="J33:J35" si="7">((F33-G33)/G33)*100</f>
        <v>-7.0558881715534332</v>
      </c>
      <c r="K33" s="37">
        <v>-1.4</v>
      </c>
      <c r="M33" s="21" t="s">
        <v>42</v>
      </c>
      <c r="N33" s="22" t="s">
        <v>13</v>
      </c>
      <c r="O33" s="23">
        <v>30</v>
      </c>
      <c r="P33" s="24" t="s">
        <v>29</v>
      </c>
      <c r="Q33" s="23" t="s">
        <v>30</v>
      </c>
      <c r="R33" s="36">
        <f>F33</f>
        <v>34.6</v>
      </c>
      <c r="S33" s="25">
        <v>35.49</v>
      </c>
      <c r="T33" s="25">
        <v>1.29</v>
      </c>
      <c r="U33" s="23">
        <v>1</v>
      </c>
      <c r="V33" s="28">
        <f t="shared" ref="V33:V60" si="8">((R33-S33)/S33)*100</f>
        <v>-2.507748661594817</v>
      </c>
      <c r="W33" s="37">
        <v>-0.69</v>
      </c>
    </row>
    <row r="34" spans="1:23" x14ac:dyDescent="0.25">
      <c r="A34" s="21" t="s">
        <v>41</v>
      </c>
      <c r="B34" s="35" t="s">
        <v>13</v>
      </c>
      <c r="C34" s="24">
        <v>31</v>
      </c>
      <c r="D34" s="24" t="s">
        <v>29</v>
      </c>
      <c r="E34" s="23" t="s">
        <v>30</v>
      </c>
      <c r="F34" s="36">
        <v>83.9</v>
      </c>
      <c r="G34" s="38">
        <v>81.970447438477805</v>
      </c>
      <c r="H34" s="26">
        <f t="shared" ref="H34:H35" si="9">0.05*G34</f>
        <v>4.0985223719238908</v>
      </c>
      <c r="I34" s="28">
        <v>4</v>
      </c>
      <c r="J34" s="28">
        <f t="shared" si="7"/>
        <v>2.3539612406903219</v>
      </c>
      <c r="K34" s="37">
        <v>0.46</v>
      </c>
      <c r="M34" s="21" t="s">
        <v>41</v>
      </c>
      <c r="N34" s="22" t="s">
        <v>13</v>
      </c>
      <c r="O34" s="23">
        <v>31</v>
      </c>
      <c r="P34" s="24" t="s">
        <v>29</v>
      </c>
      <c r="Q34" s="23" t="s">
        <v>30</v>
      </c>
      <c r="R34" s="36">
        <f t="shared" ref="R34:R69" si="10">F34</f>
        <v>83.9</v>
      </c>
      <c r="S34" s="25">
        <v>81.38</v>
      </c>
      <c r="T34" s="25">
        <v>2.2999999999999998</v>
      </c>
      <c r="U34" s="23">
        <v>1</v>
      </c>
      <c r="V34" s="28">
        <f t="shared" si="8"/>
        <v>3.0965839272548665</v>
      </c>
      <c r="W34" s="37">
        <v>1.1000000000000001</v>
      </c>
    </row>
    <row r="35" spans="1:23" x14ac:dyDescent="0.25">
      <c r="A35" s="21" t="s">
        <v>40</v>
      </c>
      <c r="B35" s="35" t="s">
        <v>13</v>
      </c>
      <c r="C35" s="24">
        <v>32</v>
      </c>
      <c r="D35" s="24" t="s">
        <v>29</v>
      </c>
      <c r="E35" s="23" t="s">
        <v>30</v>
      </c>
      <c r="F35" s="36">
        <v>57</v>
      </c>
      <c r="G35" s="38">
        <v>58.419502562813939</v>
      </c>
      <c r="H35" s="26">
        <f t="shared" si="9"/>
        <v>2.920975128140697</v>
      </c>
      <c r="I35" s="28">
        <v>4</v>
      </c>
      <c r="J35" s="28">
        <f t="shared" si="7"/>
        <v>-2.4298436319064143</v>
      </c>
      <c r="K35" s="37">
        <v>-0.48</v>
      </c>
      <c r="M35" s="21" t="s">
        <v>40</v>
      </c>
      <c r="N35" s="22" t="s">
        <v>13</v>
      </c>
      <c r="O35" s="23">
        <v>32</v>
      </c>
      <c r="P35" s="24" t="s">
        <v>29</v>
      </c>
      <c r="Q35" s="23" t="s">
        <v>30</v>
      </c>
      <c r="R35" s="36">
        <f t="shared" si="10"/>
        <v>57</v>
      </c>
      <c r="S35" s="25">
        <v>57.63</v>
      </c>
      <c r="T35" s="25">
        <v>1.7</v>
      </c>
      <c r="U35" s="23">
        <v>1</v>
      </c>
      <c r="V35" s="28">
        <f t="shared" si="8"/>
        <v>-1.093180635085897</v>
      </c>
      <c r="W35" s="37">
        <v>-0.37</v>
      </c>
    </row>
    <row r="36" spans="1:23" x14ac:dyDescent="0.25">
      <c r="A36" s="21" t="s">
        <v>39</v>
      </c>
      <c r="B36" s="35" t="s">
        <v>13</v>
      </c>
      <c r="C36" s="24">
        <v>33</v>
      </c>
      <c r="D36" s="24" t="s">
        <v>29</v>
      </c>
      <c r="E36" s="23" t="s">
        <v>30</v>
      </c>
      <c r="F36" s="25">
        <v>47.4</v>
      </c>
      <c r="G36" s="38"/>
      <c r="H36" s="26"/>
      <c r="I36" s="28"/>
      <c r="J36" s="28"/>
      <c r="K36" s="39"/>
      <c r="M36" s="21" t="s">
        <v>39</v>
      </c>
      <c r="N36" s="22" t="s">
        <v>13</v>
      </c>
      <c r="O36" s="23">
        <v>33</v>
      </c>
      <c r="P36" s="24" t="s">
        <v>29</v>
      </c>
      <c r="Q36" s="23" t="s">
        <v>30</v>
      </c>
      <c r="R36" s="36">
        <f t="shared" si="10"/>
        <v>47.4</v>
      </c>
      <c r="S36" s="25"/>
      <c r="T36" s="25"/>
      <c r="U36" s="23"/>
      <c r="V36" s="28"/>
      <c r="W36" s="39"/>
    </row>
    <row r="37" spans="1:23" x14ac:dyDescent="0.25">
      <c r="A37" s="21" t="s">
        <v>38</v>
      </c>
      <c r="B37" s="35" t="s">
        <v>13</v>
      </c>
      <c r="C37" s="24">
        <v>34</v>
      </c>
      <c r="D37" s="24" t="s">
        <v>29</v>
      </c>
      <c r="E37" s="23" t="s">
        <v>30</v>
      </c>
      <c r="F37" s="25">
        <v>41.1</v>
      </c>
      <c r="G37" s="38"/>
      <c r="H37" s="26"/>
      <c r="I37" s="28"/>
      <c r="J37" s="28"/>
      <c r="K37" s="39"/>
      <c r="M37" s="21" t="s">
        <v>38</v>
      </c>
      <c r="N37" s="22" t="s">
        <v>13</v>
      </c>
      <c r="O37" s="23">
        <v>34</v>
      </c>
      <c r="P37" s="24" t="s">
        <v>29</v>
      </c>
      <c r="Q37" s="23" t="s">
        <v>30</v>
      </c>
      <c r="R37" s="36">
        <f t="shared" si="10"/>
        <v>41.1</v>
      </c>
      <c r="S37" s="25"/>
      <c r="T37" s="25"/>
      <c r="U37" s="23"/>
      <c r="V37" s="28"/>
      <c r="W37" s="39"/>
    </row>
    <row r="38" spans="1:23" x14ac:dyDescent="0.25">
      <c r="A38" s="21" t="s">
        <v>37</v>
      </c>
      <c r="B38" s="35" t="s">
        <v>13</v>
      </c>
      <c r="C38" s="24">
        <v>35</v>
      </c>
      <c r="D38" s="24" t="s">
        <v>29</v>
      </c>
      <c r="E38" s="23" t="s">
        <v>30</v>
      </c>
      <c r="F38" s="25">
        <v>56</v>
      </c>
      <c r="G38" s="38"/>
      <c r="H38" s="26"/>
      <c r="I38" s="28"/>
      <c r="J38" s="28"/>
      <c r="K38" s="39"/>
      <c r="M38" s="21" t="s">
        <v>37</v>
      </c>
      <c r="N38" s="22" t="s">
        <v>13</v>
      </c>
      <c r="O38" s="23">
        <v>35</v>
      </c>
      <c r="P38" s="24" t="s">
        <v>29</v>
      </c>
      <c r="Q38" s="23" t="s">
        <v>30</v>
      </c>
      <c r="R38" s="36">
        <f t="shared" si="10"/>
        <v>56</v>
      </c>
      <c r="S38" s="25"/>
      <c r="T38" s="25"/>
      <c r="U38" s="23"/>
      <c r="V38" s="28"/>
      <c r="W38" s="39"/>
    </row>
    <row r="39" spans="1:23" x14ac:dyDescent="0.25">
      <c r="A39" s="21" t="s">
        <v>36</v>
      </c>
      <c r="B39" s="35" t="s">
        <v>13</v>
      </c>
      <c r="C39" s="24">
        <v>36</v>
      </c>
      <c r="D39" s="24" t="s">
        <v>29</v>
      </c>
      <c r="E39" s="23" t="s">
        <v>30</v>
      </c>
      <c r="F39" s="36">
        <v>19</v>
      </c>
      <c r="G39" s="38"/>
      <c r="H39" s="26"/>
      <c r="I39" s="28"/>
      <c r="J39" s="28"/>
      <c r="K39" s="39"/>
      <c r="M39" s="21" t="s">
        <v>36</v>
      </c>
      <c r="N39" s="22" t="s">
        <v>13</v>
      </c>
      <c r="O39" s="23">
        <v>36</v>
      </c>
      <c r="P39" s="24" t="s">
        <v>29</v>
      </c>
      <c r="Q39" s="23" t="s">
        <v>30</v>
      </c>
      <c r="R39" s="36">
        <f t="shared" si="10"/>
        <v>19</v>
      </c>
      <c r="S39" s="25"/>
      <c r="T39" s="25"/>
      <c r="U39" s="23"/>
      <c r="V39" s="28"/>
      <c r="W39" s="39"/>
    </row>
    <row r="40" spans="1:23" x14ac:dyDescent="0.25">
      <c r="A40" s="21" t="s">
        <v>35</v>
      </c>
      <c r="B40" s="35" t="s">
        <v>13</v>
      </c>
      <c r="C40" s="24">
        <v>37</v>
      </c>
      <c r="D40" s="24" t="s">
        <v>29</v>
      </c>
      <c r="E40" s="23" t="s">
        <v>30</v>
      </c>
      <c r="F40" s="36">
        <v>23.9</v>
      </c>
      <c r="G40" s="38"/>
      <c r="H40" s="26"/>
      <c r="I40" s="28"/>
      <c r="J40" s="28"/>
      <c r="K40" s="39"/>
      <c r="M40" s="21" t="s">
        <v>35</v>
      </c>
      <c r="N40" s="22" t="s">
        <v>13</v>
      </c>
      <c r="O40" s="23">
        <v>37</v>
      </c>
      <c r="P40" s="24" t="s">
        <v>29</v>
      </c>
      <c r="Q40" s="23" t="s">
        <v>30</v>
      </c>
      <c r="R40" s="36">
        <f t="shared" si="10"/>
        <v>23.9</v>
      </c>
      <c r="S40" s="25"/>
      <c r="T40" s="25"/>
      <c r="U40" s="23"/>
      <c r="V40" s="28"/>
      <c r="W40" s="39"/>
    </row>
    <row r="41" spans="1:23" x14ac:dyDescent="0.25">
      <c r="A41" s="21" t="s">
        <v>34</v>
      </c>
      <c r="B41" s="35" t="s">
        <v>13</v>
      </c>
      <c r="C41" s="24">
        <v>38</v>
      </c>
      <c r="D41" s="24" t="s">
        <v>29</v>
      </c>
      <c r="E41" s="23" t="s">
        <v>30</v>
      </c>
      <c r="F41" s="36">
        <v>30.9</v>
      </c>
      <c r="G41" s="38"/>
      <c r="H41" s="26"/>
      <c r="I41" s="28"/>
      <c r="J41" s="28"/>
      <c r="K41" s="39"/>
      <c r="M41" s="21" t="s">
        <v>34</v>
      </c>
      <c r="N41" s="22" t="s">
        <v>13</v>
      </c>
      <c r="O41" s="23">
        <v>38</v>
      </c>
      <c r="P41" s="24" t="s">
        <v>29</v>
      </c>
      <c r="Q41" s="23" t="s">
        <v>30</v>
      </c>
      <c r="R41" s="36">
        <f t="shared" si="10"/>
        <v>30.9</v>
      </c>
      <c r="S41" s="25"/>
      <c r="T41" s="25"/>
      <c r="U41" s="23"/>
      <c r="V41" s="28"/>
      <c r="W41" s="39"/>
    </row>
    <row r="42" spans="1:23" x14ac:dyDescent="0.25">
      <c r="A42" s="21" t="s">
        <v>33</v>
      </c>
      <c r="B42" s="35" t="s">
        <v>13</v>
      </c>
      <c r="C42" s="24">
        <v>39</v>
      </c>
      <c r="D42" s="24" t="s">
        <v>29</v>
      </c>
      <c r="E42" s="23" t="s">
        <v>30</v>
      </c>
      <c r="F42" s="40">
        <v>79</v>
      </c>
      <c r="G42" s="28"/>
      <c r="H42" s="26"/>
      <c r="I42" s="28"/>
      <c r="J42" s="28"/>
      <c r="K42" s="39"/>
      <c r="M42" s="21" t="s">
        <v>33</v>
      </c>
      <c r="N42" s="22" t="s">
        <v>13</v>
      </c>
      <c r="O42" s="23">
        <v>39</v>
      </c>
      <c r="P42" s="24" t="s">
        <v>29</v>
      </c>
      <c r="Q42" s="23" t="s">
        <v>30</v>
      </c>
      <c r="R42" s="36">
        <f t="shared" si="10"/>
        <v>79</v>
      </c>
      <c r="S42" s="25"/>
      <c r="T42" s="25"/>
      <c r="U42" s="23"/>
      <c r="V42" s="28"/>
      <c r="W42" s="39"/>
    </row>
    <row r="43" spans="1:23" x14ac:dyDescent="0.25">
      <c r="A43" s="21" t="s">
        <v>32</v>
      </c>
      <c r="B43" s="35" t="s">
        <v>13</v>
      </c>
      <c r="C43" s="24">
        <v>40</v>
      </c>
      <c r="D43" s="24" t="s">
        <v>29</v>
      </c>
      <c r="E43" s="23" t="s">
        <v>30</v>
      </c>
      <c r="F43" s="36">
        <v>53.4</v>
      </c>
      <c r="G43" s="28"/>
      <c r="H43" s="26"/>
      <c r="I43" s="28"/>
      <c r="J43" s="28"/>
      <c r="K43" s="39"/>
      <c r="M43" s="21" t="s">
        <v>32</v>
      </c>
      <c r="N43" s="22" t="s">
        <v>13</v>
      </c>
      <c r="O43" s="23">
        <v>40</v>
      </c>
      <c r="P43" s="24" t="s">
        <v>29</v>
      </c>
      <c r="Q43" s="23" t="s">
        <v>30</v>
      </c>
      <c r="R43" s="36">
        <f t="shared" si="10"/>
        <v>53.4</v>
      </c>
      <c r="S43" s="25"/>
      <c r="T43" s="25"/>
      <c r="U43" s="23"/>
      <c r="V43" s="28"/>
      <c r="W43" s="39"/>
    </row>
    <row r="44" spans="1:23" x14ac:dyDescent="0.25">
      <c r="A44" s="21" t="s">
        <v>31</v>
      </c>
      <c r="B44" s="35" t="s">
        <v>13</v>
      </c>
      <c r="C44" s="24">
        <v>41</v>
      </c>
      <c r="D44" s="24" t="s">
        <v>29</v>
      </c>
      <c r="E44" s="23" t="s">
        <v>30</v>
      </c>
      <c r="F44" s="36">
        <v>69.599999999999994</v>
      </c>
      <c r="G44" s="38"/>
      <c r="H44" s="26"/>
      <c r="I44" s="28"/>
      <c r="J44" s="28"/>
      <c r="K44" s="39"/>
      <c r="M44" s="21" t="s">
        <v>31</v>
      </c>
      <c r="N44" s="22" t="s">
        <v>13</v>
      </c>
      <c r="O44" s="23">
        <v>41</v>
      </c>
      <c r="P44" s="24" t="s">
        <v>29</v>
      </c>
      <c r="Q44" s="23" t="s">
        <v>30</v>
      </c>
      <c r="R44" s="36">
        <f t="shared" si="10"/>
        <v>69.599999999999994</v>
      </c>
      <c r="S44" s="36"/>
      <c r="T44" s="25"/>
      <c r="U44" s="23"/>
      <c r="V44" s="28"/>
      <c r="W44" s="39"/>
    </row>
    <row r="45" spans="1:23" x14ac:dyDescent="0.25">
      <c r="A45" s="21" t="s">
        <v>28</v>
      </c>
      <c r="B45" s="35" t="s">
        <v>13</v>
      </c>
      <c r="C45" s="24">
        <v>42</v>
      </c>
      <c r="D45" s="24" t="s">
        <v>29</v>
      </c>
      <c r="E45" s="23" t="s">
        <v>30</v>
      </c>
      <c r="F45" s="36">
        <v>81.599999999999994</v>
      </c>
      <c r="G45" s="38">
        <v>81.970447438477805</v>
      </c>
      <c r="H45" s="26">
        <f t="shared" ref="H45" si="11">0.05*G45</f>
        <v>4.0985223719238908</v>
      </c>
      <c r="I45" s="28">
        <v>4</v>
      </c>
      <c r="J45" s="28">
        <f t="shared" ref="J45:J47" si="12">((F45-G45)/G45)*100</f>
        <v>-0.45192804242754314</v>
      </c>
      <c r="K45" s="37">
        <v>-0.1</v>
      </c>
      <c r="M45" s="21" t="s">
        <v>28</v>
      </c>
      <c r="N45" s="22" t="s">
        <v>13</v>
      </c>
      <c r="O45" s="23">
        <v>42</v>
      </c>
      <c r="P45" s="24" t="s">
        <v>29</v>
      </c>
      <c r="Q45" s="23" t="s">
        <v>30</v>
      </c>
      <c r="R45" s="36">
        <f t="shared" si="10"/>
        <v>81.599999999999994</v>
      </c>
      <c r="S45" s="36">
        <v>81.55</v>
      </c>
      <c r="T45" s="25">
        <v>2.17</v>
      </c>
      <c r="U45" s="23">
        <v>1</v>
      </c>
      <c r="V45" s="28">
        <f t="shared" si="8"/>
        <v>6.1312078479456973E-2</v>
      </c>
      <c r="W45" s="37">
        <v>0.02</v>
      </c>
    </row>
    <row r="46" spans="1:23" x14ac:dyDescent="0.25">
      <c r="A46" s="41" t="s">
        <v>22</v>
      </c>
      <c r="B46" s="42" t="s">
        <v>13</v>
      </c>
      <c r="C46" s="43">
        <v>43</v>
      </c>
      <c r="D46" s="43" t="s">
        <v>27</v>
      </c>
      <c r="E46" s="44" t="s">
        <v>23</v>
      </c>
      <c r="F46" s="83">
        <v>48.5</v>
      </c>
      <c r="G46" s="83">
        <v>50.529965992862202</v>
      </c>
      <c r="H46" s="47">
        <f>0.05*G46</f>
        <v>2.5264982996431105</v>
      </c>
      <c r="I46" s="51">
        <v>4</v>
      </c>
      <c r="J46" s="51">
        <f t="shared" si="12"/>
        <v>-4.0173507996204716</v>
      </c>
      <c r="K46" s="82">
        <v>-0.79</v>
      </c>
      <c r="M46" s="41" t="s">
        <v>22</v>
      </c>
      <c r="N46" s="42" t="s">
        <v>13</v>
      </c>
      <c r="O46" s="44">
        <v>43</v>
      </c>
      <c r="P46" s="43" t="s">
        <v>27</v>
      </c>
      <c r="Q46" s="44" t="s">
        <v>23</v>
      </c>
      <c r="R46" s="50">
        <f t="shared" si="10"/>
        <v>48.5</v>
      </c>
      <c r="S46" s="47">
        <v>48.96</v>
      </c>
      <c r="T46" s="47">
        <v>4.47</v>
      </c>
      <c r="U46" s="44">
        <v>1</v>
      </c>
      <c r="V46" s="51">
        <f t="shared" si="8"/>
        <v>-0.93954248366013238</v>
      </c>
      <c r="W46" s="37">
        <v>-0.1</v>
      </c>
    </row>
    <row r="47" spans="1:23" x14ac:dyDescent="0.25">
      <c r="A47" s="41" t="s">
        <v>12</v>
      </c>
      <c r="B47" s="42" t="s">
        <v>13</v>
      </c>
      <c r="C47" s="43">
        <v>44</v>
      </c>
      <c r="D47" s="43" t="s">
        <v>27</v>
      </c>
      <c r="E47" s="44" t="s">
        <v>23</v>
      </c>
      <c r="F47" s="51">
        <v>99.5</v>
      </c>
      <c r="G47" s="51">
        <v>104.94157725559208</v>
      </c>
      <c r="H47" s="47">
        <f t="shared" ref="H47:H48" si="13">0.05*G47</f>
        <v>5.2470788627796043</v>
      </c>
      <c r="I47" s="51">
        <v>4</v>
      </c>
      <c r="J47" s="51">
        <f t="shared" si="12"/>
        <v>-5.185339688900199</v>
      </c>
      <c r="K47" s="82">
        <v>-1.03</v>
      </c>
      <c r="M47" s="41" t="s">
        <v>12</v>
      </c>
      <c r="N47" s="42" t="s">
        <v>13</v>
      </c>
      <c r="O47" s="44">
        <v>44</v>
      </c>
      <c r="P47" s="43" t="s">
        <v>27</v>
      </c>
      <c r="Q47" s="44" t="s">
        <v>23</v>
      </c>
      <c r="R47" s="50">
        <f t="shared" si="10"/>
        <v>99.5</v>
      </c>
      <c r="S47" s="83">
        <v>101.1</v>
      </c>
      <c r="T47" s="47">
        <v>6.6</v>
      </c>
      <c r="U47" s="44">
        <v>1</v>
      </c>
      <c r="V47" s="51">
        <f t="shared" si="8"/>
        <v>-1.5825914935707164</v>
      </c>
      <c r="W47" s="37">
        <v>-0.25</v>
      </c>
    </row>
    <row r="48" spans="1:23" x14ac:dyDescent="0.25">
      <c r="A48" s="41" t="s">
        <v>21</v>
      </c>
      <c r="B48" s="42" t="s">
        <v>13</v>
      </c>
      <c r="C48" s="43">
        <v>45</v>
      </c>
      <c r="D48" s="43" t="s">
        <v>27</v>
      </c>
      <c r="E48" s="44" t="s">
        <v>23</v>
      </c>
      <c r="F48" s="51">
        <v>139.1</v>
      </c>
      <c r="G48" s="51">
        <v>141.77655712825091</v>
      </c>
      <c r="H48" s="47">
        <f t="shared" si="13"/>
        <v>7.0888278564125464</v>
      </c>
      <c r="I48" s="51">
        <v>4</v>
      </c>
      <c r="J48" s="51">
        <f t="shared" ref="J48:J59" si="14">((F48-G48)/G48)*100</f>
        <v>-1.8878700276447744</v>
      </c>
      <c r="K48" s="82">
        <v>-0.38</v>
      </c>
      <c r="M48" s="41" t="s">
        <v>21</v>
      </c>
      <c r="N48" s="42" t="s">
        <v>13</v>
      </c>
      <c r="O48" s="44">
        <v>45</v>
      </c>
      <c r="P48" s="43" t="s">
        <v>27</v>
      </c>
      <c r="Q48" s="44" t="s">
        <v>23</v>
      </c>
      <c r="R48" s="50">
        <f t="shared" si="10"/>
        <v>139.1</v>
      </c>
      <c r="S48" s="83">
        <v>140.4</v>
      </c>
      <c r="T48" s="47">
        <v>6.1</v>
      </c>
      <c r="U48" s="44">
        <v>1</v>
      </c>
      <c r="V48" s="51">
        <f t="shared" si="8"/>
        <v>-0.92592592592593403</v>
      </c>
      <c r="W48" s="37">
        <v>-0.21</v>
      </c>
    </row>
    <row r="49" spans="1:23" x14ac:dyDescent="0.25">
      <c r="A49" s="41" t="s">
        <v>17</v>
      </c>
      <c r="B49" s="42" t="s">
        <v>13</v>
      </c>
      <c r="C49" s="43">
        <v>46</v>
      </c>
      <c r="D49" s="43" t="s">
        <v>27</v>
      </c>
      <c r="E49" s="44" t="s">
        <v>23</v>
      </c>
      <c r="F49" s="83">
        <v>93.9</v>
      </c>
      <c r="G49" s="83">
        <v>97.507987725773162</v>
      </c>
      <c r="H49" s="47">
        <f>0.05*G49</f>
        <v>4.8753993862886587</v>
      </c>
      <c r="I49" s="51">
        <v>4</v>
      </c>
      <c r="J49" s="51">
        <f t="shared" si="14"/>
        <v>-3.7001970914629991</v>
      </c>
      <c r="K49" s="82">
        <v>-0.74</v>
      </c>
      <c r="M49" s="41" t="s">
        <v>17</v>
      </c>
      <c r="N49" s="42" t="s">
        <v>13</v>
      </c>
      <c r="O49" s="44">
        <v>46</v>
      </c>
      <c r="P49" s="43" t="s">
        <v>27</v>
      </c>
      <c r="Q49" s="44" t="s">
        <v>23</v>
      </c>
      <c r="R49" s="50">
        <f t="shared" si="10"/>
        <v>93.9</v>
      </c>
      <c r="S49" s="47">
        <v>95.78</v>
      </c>
      <c r="T49" s="47">
        <v>3.38</v>
      </c>
      <c r="U49" s="44">
        <v>1</v>
      </c>
      <c r="V49" s="51">
        <f t="shared" si="8"/>
        <v>-1.9628314888285605</v>
      </c>
      <c r="W49" s="37">
        <v>-0.56000000000000005</v>
      </c>
    </row>
    <row r="50" spans="1:23" x14ac:dyDescent="0.25">
      <c r="A50" s="41" t="s">
        <v>16</v>
      </c>
      <c r="B50" s="42" t="s">
        <v>13</v>
      </c>
      <c r="C50" s="43">
        <v>47</v>
      </c>
      <c r="D50" s="43" t="s">
        <v>25</v>
      </c>
      <c r="E50" s="44" t="s">
        <v>23</v>
      </c>
      <c r="F50" s="51">
        <v>76.2</v>
      </c>
      <c r="G50" s="51">
        <v>94.155364832847837</v>
      </c>
      <c r="H50" s="47">
        <f t="shared" ref="H50:H54" si="15">0.075*G50</f>
        <v>7.0616523624635876</v>
      </c>
      <c r="I50" s="51">
        <v>4</v>
      </c>
      <c r="J50" s="51">
        <f t="shared" si="14"/>
        <v>-19.069932833592265</v>
      </c>
      <c r="K50" s="82">
        <v>-2.5499999999999998</v>
      </c>
      <c r="M50" s="41" t="s">
        <v>16</v>
      </c>
      <c r="N50" s="42" t="s">
        <v>13</v>
      </c>
      <c r="O50" s="44">
        <v>47</v>
      </c>
      <c r="P50" s="43" t="s">
        <v>25</v>
      </c>
      <c r="Q50" s="44" t="s">
        <v>23</v>
      </c>
      <c r="R50" s="50">
        <f t="shared" si="10"/>
        <v>76.2</v>
      </c>
      <c r="S50" s="83">
        <v>88.08</v>
      </c>
      <c r="T50" s="47">
        <v>6.5</v>
      </c>
      <c r="U50" s="44">
        <v>1</v>
      </c>
      <c r="V50" s="51">
        <f t="shared" si="8"/>
        <v>-13.487738419618523</v>
      </c>
      <c r="W50" s="37">
        <v>-1.83</v>
      </c>
    </row>
    <row r="51" spans="1:23" x14ac:dyDescent="0.25">
      <c r="A51" s="41" t="s">
        <v>12</v>
      </c>
      <c r="B51" s="42" t="s">
        <v>13</v>
      </c>
      <c r="C51" s="43">
        <v>48</v>
      </c>
      <c r="D51" s="43" t="s">
        <v>25</v>
      </c>
      <c r="E51" s="44" t="s">
        <v>23</v>
      </c>
      <c r="F51" s="83">
        <v>202.2</v>
      </c>
      <c r="G51" s="83">
        <v>212.49440371482166</v>
      </c>
      <c r="H51" s="47">
        <f t="shared" si="15"/>
        <v>15.937080278611624</v>
      </c>
      <c r="I51" s="51">
        <v>4</v>
      </c>
      <c r="J51" s="51">
        <f t="shared" si="14"/>
        <v>-4.8445528610895963</v>
      </c>
      <c r="K51" s="82">
        <v>-0.65</v>
      </c>
      <c r="M51" s="41" t="s">
        <v>12</v>
      </c>
      <c r="N51" s="42" t="s">
        <v>13</v>
      </c>
      <c r="O51" s="44">
        <v>48</v>
      </c>
      <c r="P51" s="43" t="s">
        <v>25</v>
      </c>
      <c r="Q51" s="44" t="s">
        <v>23</v>
      </c>
      <c r="R51" s="50">
        <f t="shared" si="10"/>
        <v>202.2</v>
      </c>
      <c r="S51" s="47">
        <v>210.2</v>
      </c>
      <c r="T51" s="47">
        <v>9.6</v>
      </c>
      <c r="U51" s="44">
        <v>1</v>
      </c>
      <c r="V51" s="51">
        <f t="shared" si="8"/>
        <v>-3.8058991436726926</v>
      </c>
      <c r="W51" s="37">
        <v>-0.83</v>
      </c>
    </row>
    <row r="52" spans="1:23" x14ac:dyDescent="0.25">
      <c r="A52" s="41" t="s">
        <v>24</v>
      </c>
      <c r="B52" s="42" t="s">
        <v>13</v>
      </c>
      <c r="C52" s="43">
        <v>49</v>
      </c>
      <c r="D52" s="43" t="s">
        <v>25</v>
      </c>
      <c r="E52" s="44" t="s">
        <v>23</v>
      </c>
      <c r="F52" s="83">
        <v>77.599999999999994</v>
      </c>
      <c r="G52" s="83">
        <v>82.749679882828687</v>
      </c>
      <c r="H52" s="47">
        <f t="shared" si="15"/>
        <v>6.2062259912121513</v>
      </c>
      <c r="I52" s="51">
        <v>4</v>
      </c>
      <c r="J52" s="51">
        <f t="shared" si="14"/>
        <v>-6.2232021805045052</v>
      </c>
      <c r="K52" s="82">
        <v>-0.82</v>
      </c>
      <c r="M52" s="41" t="s">
        <v>24</v>
      </c>
      <c r="N52" s="42" t="s">
        <v>13</v>
      </c>
      <c r="O52" s="44">
        <v>49</v>
      </c>
      <c r="P52" s="43" t="s">
        <v>25</v>
      </c>
      <c r="Q52" s="44" t="s">
        <v>23</v>
      </c>
      <c r="R52" s="50">
        <f t="shared" si="10"/>
        <v>77.599999999999994</v>
      </c>
      <c r="S52" s="47">
        <v>82.32</v>
      </c>
      <c r="T52" s="47">
        <v>5.69</v>
      </c>
      <c r="U52" s="44">
        <v>1</v>
      </c>
      <c r="V52" s="51">
        <f t="shared" si="8"/>
        <v>-5.7337220602526715</v>
      </c>
      <c r="W52" s="37">
        <v>-0.83</v>
      </c>
    </row>
    <row r="53" spans="1:23" x14ac:dyDescent="0.25">
      <c r="A53" s="41" t="s">
        <v>20</v>
      </c>
      <c r="B53" s="42" t="s">
        <v>13</v>
      </c>
      <c r="C53" s="43">
        <v>50</v>
      </c>
      <c r="D53" s="43" t="s">
        <v>25</v>
      </c>
      <c r="E53" s="44" t="s">
        <v>23</v>
      </c>
      <c r="F53" s="83">
        <v>59.2</v>
      </c>
      <c r="G53" s="83">
        <v>64.704750368201985</v>
      </c>
      <c r="H53" s="47">
        <f t="shared" si="15"/>
        <v>4.8528562776151487</v>
      </c>
      <c r="I53" s="51">
        <v>4</v>
      </c>
      <c r="J53" s="51">
        <f t="shared" si="14"/>
        <v>-8.5074903107998008</v>
      </c>
      <c r="K53" s="82">
        <v>-1.1299999999999999</v>
      </c>
      <c r="M53" s="41" t="s">
        <v>20</v>
      </c>
      <c r="N53" s="42" t="s">
        <v>13</v>
      </c>
      <c r="O53" s="44">
        <v>50</v>
      </c>
      <c r="P53" s="43" t="s">
        <v>25</v>
      </c>
      <c r="Q53" s="44" t="s">
        <v>23</v>
      </c>
      <c r="R53" s="50">
        <f t="shared" si="10"/>
        <v>59.2</v>
      </c>
      <c r="S53" s="47">
        <v>63.13</v>
      </c>
      <c r="T53" s="47">
        <v>9.83</v>
      </c>
      <c r="U53" s="44">
        <v>1</v>
      </c>
      <c r="V53" s="51">
        <f t="shared" si="8"/>
        <v>-6.2252494851892912</v>
      </c>
      <c r="W53" s="37">
        <v>-0.4</v>
      </c>
    </row>
    <row r="54" spans="1:23" x14ac:dyDescent="0.25">
      <c r="A54" s="41" t="s">
        <v>17</v>
      </c>
      <c r="B54" s="42" t="s">
        <v>13</v>
      </c>
      <c r="C54" s="43">
        <v>51</v>
      </c>
      <c r="D54" s="43" t="s">
        <v>25</v>
      </c>
      <c r="E54" s="44" t="s">
        <v>23</v>
      </c>
      <c r="F54" s="51">
        <v>276.89999999999998</v>
      </c>
      <c r="G54" s="51">
        <v>282.37225322227192</v>
      </c>
      <c r="H54" s="47">
        <f t="shared" si="15"/>
        <v>21.177918991670392</v>
      </c>
      <c r="I54" s="44">
        <v>4</v>
      </c>
      <c r="J54" s="51">
        <f t="shared" si="14"/>
        <v>-1.9379571327655947</v>
      </c>
      <c r="K54" s="82">
        <v>-0.26</v>
      </c>
      <c r="M54" s="41" t="s">
        <v>17</v>
      </c>
      <c r="N54" s="42" t="s">
        <v>13</v>
      </c>
      <c r="O54" s="44">
        <v>51</v>
      </c>
      <c r="P54" s="43" t="s">
        <v>25</v>
      </c>
      <c r="Q54" s="44" t="s">
        <v>23</v>
      </c>
      <c r="R54" s="50">
        <f t="shared" si="10"/>
        <v>276.89999999999998</v>
      </c>
      <c r="S54" s="83">
        <v>283.3</v>
      </c>
      <c r="T54" s="47">
        <v>11.2</v>
      </c>
      <c r="U54" s="44">
        <v>1</v>
      </c>
      <c r="V54" s="51">
        <f t="shared" si="8"/>
        <v>-2.2590893046240854</v>
      </c>
      <c r="W54" s="37">
        <v>-0.56999999999999995</v>
      </c>
    </row>
    <row r="55" spans="1:23" x14ac:dyDescent="0.25">
      <c r="A55" s="41" t="s">
        <v>12</v>
      </c>
      <c r="B55" s="42" t="s">
        <v>13</v>
      </c>
      <c r="C55" s="43">
        <v>52</v>
      </c>
      <c r="D55" s="43" t="s">
        <v>76</v>
      </c>
      <c r="E55" s="44" t="s">
        <v>23</v>
      </c>
      <c r="F55" s="51">
        <v>75.5</v>
      </c>
      <c r="G55" s="51">
        <v>65.318746697234772</v>
      </c>
      <c r="H55" s="47">
        <f t="shared" ref="H55:H59" si="16">0.05*G55</f>
        <v>3.2659373348617389</v>
      </c>
      <c r="I55" s="44">
        <v>4</v>
      </c>
      <c r="J55" s="51">
        <f t="shared" si="14"/>
        <v>15.587031009577293</v>
      </c>
      <c r="K55" s="82">
        <v>3.12</v>
      </c>
      <c r="M55" s="41" t="s">
        <v>12</v>
      </c>
      <c r="N55" s="42" t="s">
        <v>13</v>
      </c>
      <c r="O55" s="44">
        <v>52</v>
      </c>
      <c r="P55" s="43" t="s">
        <v>76</v>
      </c>
      <c r="Q55" s="44" t="s">
        <v>23</v>
      </c>
      <c r="R55" s="50">
        <f t="shared" si="10"/>
        <v>75.5</v>
      </c>
      <c r="S55" s="83">
        <v>64.760000000000005</v>
      </c>
      <c r="T55" s="47">
        <v>4.5599999999999996</v>
      </c>
      <c r="U55" s="44">
        <v>1</v>
      </c>
      <c r="V55" s="51">
        <f t="shared" si="8"/>
        <v>16.584311303273616</v>
      </c>
      <c r="W55" s="37">
        <v>2.35</v>
      </c>
    </row>
    <row r="56" spans="1:23" x14ac:dyDescent="0.25">
      <c r="A56" s="41" t="s">
        <v>26</v>
      </c>
      <c r="B56" s="42" t="s">
        <v>13</v>
      </c>
      <c r="C56" s="43">
        <v>53</v>
      </c>
      <c r="D56" s="43" t="s">
        <v>76</v>
      </c>
      <c r="E56" s="44" t="s">
        <v>23</v>
      </c>
      <c r="F56" s="51">
        <v>216.1</v>
      </c>
      <c r="G56" s="51">
        <v>221.61715495250212</v>
      </c>
      <c r="H56" s="47">
        <f t="shared" si="16"/>
        <v>11.080857747625107</v>
      </c>
      <c r="I56" s="44">
        <v>4</v>
      </c>
      <c r="J56" s="51">
        <f t="shared" si="14"/>
        <v>-2.4894981409199044</v>
      </c>
      <c r="K56" s="82">
        <v>-0.5</v>
      </c>
      <c r="M56" s="41" t="s">
        <v>26</v>
      </c>
      <c r="N56" s="42" t="s">
        <v>13</v>
      </c>
      <c r="O56" s="44">
        <v>53</v>
      </c>
      <c r="P56" s="43" t="s">
        <v>76</v>
      </c>
      <c r="Q56" s="44" t="s">
        <v>23</v>
      </c>
      <c r="R56" s="50">
        <f t="shared" si="10"/>
        <v>216.1</v>
      </c>
      <c r="S56" s="83">
        <v>216.6</v>
      </c>
      <c r="T56" s="47">
        <v>10.1</v>
      </c>
      <c r="U56" s="44">
        <v>1</v>
      </c>
      <c r="V56" s="51">
        <f t="shared" si="8"/>
        <v>-0.23084025854108958</v>
      </c>
      <c r="W56" s="37">
        <v>-0.05</v>
      </c>
    </row>
    <row r="57" spans="1:23" x14ac:dyDescent="0.25">
      <c r="A57" s="41" t="s">
        <v>21</v>
      </c>
      <c r="B57" s="42" t="s">
        <v>13</v>
      </c>
      <c r="C57" s="43">
        <v>54</v>
      </c>
      <c r="D57" s="43" t="s">
        <v>76</v>
      </c>
      <c r="E57" s="44" t="s">
        <v>23</v>
      </c>
      <c r="F57" s="51">
        <v>107.3</v>
      </c>
      <c r="G57" s="51">
        <v>99.891508625970431</v>
      </c>
      <c r="H57" s="47">
        <f t="shared" si="16"/>
        <v>4.9945754312985216</v>
      </c>
      <c r="I57" s="44">
        <v>4</v>
      </c>
      <c r="J57" s="51">
        <f t="shared" si="14"/>
        <v>7.4165376776614815</v>
      </c>
      <c r="K57" s="82">
        <v>1.48</v>
      </c>
      <c r="M57" s="41" t="s">
        <v>21</v>
      </c>
      <c r="N57" s="42" t="s">
        <v>13</v>
      </c>
      <c r="O57" s="44">
        <v>54</v>
      </c>
      <c r="P57" s="43" t="s">
        <v>76</v>
      </c>
      <c r="Q57" s="44" t="s">
        <v>23</v>
      </c>
      <c r="R57" s="50">
        <f t="shared" si="10"/>
        <v>107.3</v>
      </c>
      <c r="S57" s="83">
        <v>99.12</v>
      </c>
      <c r="T57" s="47">
        <v>5.39</v>
      </c>
      <c r="U57" s="44">
        <v>1</v>
      </c>
      <c r="V57" s="51">
        <f t="shared" si="8"/>
        <v>8.2526230831315495</v>
      </c>
      <c r="W57" s="37">
        <v>1.52</v>
      </c>
    </row>
    <row r="58" spans="1:23" x14ac:dyDescent="0.25">
      <c r="A58" s="41" t="s">
        <v>20</v>
      </c>
      <c r="B58" s="42" t="s">
        <v>13</v>
      </c>
      <c r="C58" s="43">
        <v>55</v>
      </c>
      <c r="D58" s="43" t="s">
        <v>76</v>
      </c>
      <c r="E58" s="44" t="s">
        <v>23</v>
      </c>
      <c r="F58" s="51">
        <v>427.6</v>
      </c>
      <c r="G58" s="51">
        <v>431.98432660981905</v>
      </c>
      <c r="H58" s="47">
        <f t="shared" si="16"/>
        <v>21.599216330490954</v>
      </c>
      <c r="I58" s="44">
        <v>4</v>
      </c>
      <c r="J58" s="51">
        <f t="shared" si="14"/>
        <v>-1.0149272415105652</v>
      </c>
      <c r="K58" s="82">
        <v>-0.2</v>
      </c>
      <c r="M58" s="41" t="s">
        <v>20</v>
      </c>
      <c r="N58" s="42" t="s">
        <v>13</v>
      </c>
      <c r="O58" s="44">
        <v>55</v>
      </c>
      <c r="P58" s="43" t="s">
        <v>76</v>
      </c>
      <c r="Q58" s="44" t="s">
        <v>23</v>
      </c>
      <c r="R58" s="50">
        <f t="shared" si="10"/>
        <v>427.6</v>
      </c>
      <c r="S58" s="83">
        <v>429.6</v>
      </c>
      <c r="T58" s="47">
        <v>11</v>
      </c>
      <c r="U58" s="44">
        <v>1</v>
      </c>
      <c r="V58" s="51">
        <f t="shared" si="8"/>
        <v>-0.46554934823091243</v>
      </c>
      <c r="W58" s="37">
        <v>-0.19</v>
      </c>
    </row>
    <row r="59" spans="1:23" x14ac:dyDescent="0.25">
      <c r="A59" s="41" t="s">
        <v>19</v>
      </c>
      <c r="B59" s="42" t="s">
        <v>13</v>
      </c>
      <c r="C59" s="43">
        <v>56</v>
      </c>
      <c r="D59" s="43" t="s">
        <v>76</v>
      </c>
      <c r="E59" s="44" t="s">
        <v>23</v>
      </c>
      <c r="F59" s="83">
        <v>49.6</v>
      </c>
      <c r="G59" s="83">
        <v>63.569115578957032</v>
      </c>
      <c r="H59" s="47">
        <f t="shared" si="16"/>
        <v>3.1784557789478516</v>
      </c>
      <c r="I59" s="44">
        <v>4</v>
      </c>
      <c r="J59" s="51">
        <f t="shared" si="14"/>
        <v>-21.97468920517931</v>
      </c>
      <c r="K59" s="82">
        <v>-4.4000000000000004</v>
      </c>
      <c r="M59" s="41" t="s">
        <v>19</v>
      </c>
      <c r="N59" s="42" t="s">
        <v>13</v>
      </c>
      <c r="O59" s="44">
        <v>56</v>
      </c>
      <c r="P59" s="43" t="s">
        <v>76</v>
      </c>
      <c r="Q59" s="44" t="s">
        <v>23</v>
      </c>
      <c r="R59" s="50">
        <f t="shared" si="10"/>
        <v>49.6</v>
      </c>
      <c r="S59" s="47">
        <v>59.66</v>
      </c>
      <c r="T59" s="47">
        <v>9.5</v>
      </c>
      <c r="U59" s="44">
        <v>1</v>
      </c>
      <c r="V59" s="51">
        <f t="shared" si="8"/>
        <v>-16.862219242373442</v>
      </c>
      <c r="W59" s="37">
        <v>-1.06</v>
      </c>
    </row>
    <row r="60" spans="1:23" x14ac:dyDescent="0.25">
      <c r="A60" s="41" t="s">
        <v>17</v>
      </c>
      <c r="B60" s="42" t="s">
        <v>13</v>
      </c>
      <c r="C60" s="43">
        <v>57</v>
      </c>
      <c r="D60" s="43" t="s">
        <v>76</v>
      </c>
      <c r="E60" s="44" t="s">
        <v>23</v>
      </c>
      <c r="F60" s="83">
        <v>269.2</v>
      </c>
      <c r="G60" s="83">
        <v>264.69298610400398</v>
      </c>
      <c r="H60" s="47">
        <f t="shared" ref="H60" si="17">0.05*G60</f>
        <v>13.2346493052002</v>
      </c>
      <c r="I60" s="44">
        <v>4</v>
      </c>
      <c r="J60" s="51">
        <f t="shared" ref="J60" si="18">((F60-G60)/G60)*100</f>
        <v>1.7027326497518529</v>
      </c>
      <c r="K60" s="82">
        <v>0.34</v>
      </c>
      <c r="M60" s="41" t="s">
        <v>17</v>
      </c>
      <c r="N60" s="42" t="s">
        <v>13</v>
      </c>
      <c r="O60" s="44">
        <v>57</v>
      </c>
      <c r="P60" s="43" t="s">
        <v>76</v>
      </c>
      <c r="Q60" s="44" t="s">
        <v>23</v>
      </c>
      <c r="R60" s="50">
        <f t="shared" si="10"/>
        <v>269.2</v>
      </c>
      <c r="S60" s="47">
        <v>263.3</v>
      </c>
      <c r="T60" s="47">
        <v>7.5</v>
      </c>
      <c r="U60" s="44" t="s">
        <v>75</v>
      </c>
      <c r="V60" s="51">
        <f t="shared" si="8"/>
        <v>2.2407899734143473</v>
      </c>
      <c r="W60" s="37">
        <v>0.78</v>
      </c>
    </row>
    <row r="61" spans="1:23" x14ac:dyDescent="0.25">
      <c r="A61" s="41" t="s">
        <v>22</v>
      </c>
      <c r="B61" s="42" t="s">
        <v>13</v>
      </c>
      <c r="C61" s="43">
        <v>58</v>
      </c>
      <c r="D61" s="43" t="s">
        <v>18</v>
      </c>
      <c r="E61" s="44" t="s">
        <v>15</v>
      </c>
      <c r="F61" s="46">
        <v>20.74</v>
      </c>
      <c r="G61" s="47">
        <v>20.949151740208773</v>
      </c>
      <c r="H61" s="47">
        <v>0.15</v>
      </c>
      <c r="I61" s="44">
        <v>4</v>
      </c>
      <c r="J61" s="47">
        <f t="shared" ref="J61:J67" si="19">((F61-G61))</f>
        <v>-0.20915174020877458</v>
      </c>
      <c r="K61" s="82">
        <v>-1.4</v>
      </c>
      <c r="M61" s="41" t="s">
        <v>22</v>
      </c>
      <c r="N61" s="42" t="s">
        <v>13</v>
      </c>
      <c r="O61" s="44">
        <v>58</v>
      </c>
      <c r="P61" s="43" t="s">
        <v>18</v>
      </c>
      <c r="Q61" s="44" t="s">
        <v>15</v>
      </c>
      <c r="R61" s="50">
        <f t="shared" si="10"/>
        <v>20.74</v>
      </c>
      <c r="S61" s="47">
        <v>20.93</v>
      </c>
      <c r="T61" s="47">
        <v>0.11</v>
      </c>
      <c r="U61" s="44" t="s">
        <v>75</v>
      </c>
      <c r="V61" s="47">
        <f t="shared" ref="V61:V67" si="20">((R61-S61))</f>
        <v>-0.19000000000000128</v>
      </c>
      <c r="W61" s="37">
        <v>-1.75</v>
      </c>
    </row>
    <row r="62" spans="1:23" x14ac:dyDescent="0.25">
      <c r="A62" s="41" t="s">
        <v>12</v>
      </c>
      <c r="B62" s="42" t="s">
        <v>13</v>
      </c>
      <c r="C62" s="43">
        <v>59</v>
      </c>
      <c r="D62" s="43" t="s">
        <v>18</v>
      </c>
      <c r="E62" s="44" t="s">
        <v>15</v>
      </c>
      <c r="F62" s="46">
        <v>11.73</v>
      </c>
      <c r="G62" s="47">
        <v>11.829556414607039</v>
      </c>
      <c r="H62" s="47">
        <v>0.15</v>
      </c>
      <c r="I62" s="44">
        <v>4</v>
      </c>
      <c r="J62" s="47">
        <f t="shared" si="19"/>
        <v>-9.9556414607038235E-2</v>
      </c>
      <c r="K62" s="82">
        <v>-0.67</v>
      </c>
      <c r="M62" s="41" t="s">
        <v>12</v>
      </c>
      <c r="N62" s="42" t="s">
        <v>13</v>
      </c>
      <c r="O62" s="44">
        <v>59</v>
      </c>
      <c r="P62" s="43" t="s">
        <v>18</v>
      </c>
      <c r="Q62" s="44" t="s">
        <v>15</v>
      </c>
      <c r="R62" s="50">
        <f t="shared" si="10"/>
        <v>11.73</v>
      </c>
      <c r="S62" s="47">
        <v>11.82</v>
      </c>
      <c r="T62" s="47">
        <v>0.11</v>
      </c>
      <c r="U62" s="44" t="s">
        <v>75</v>
      </c>
      <c r="V62" s="47">
        <f t="shared" si="20"/>
        <v>-8.9999999999999858E-2</v>
      </c>
      <c r="W62" s="37">
        <v>-0.79</v>
      </c>
    </row>
    <row r="63" spans="1:23" x14ac:dyDescent="0.25">
      <c r="A63" s="41" t="s">
        <v>26</v>
      </c>
      <c r="B63" s="42" t="s">
        <v>13</v>
      </c>
      <c r="C63" s="43">
        <v>60</v>
      </c>
      <c r="D63" s="43" t="s">
        <v>18</v>
      </c>
      <c r="E63" s="44" t="s">
        <v>15</v>
      </c>
      <c r="F63" s="46">
        <v>14.01</v>
      </c>
      <c r="G63" s="47">
        <v>14.073520885865022</v>
      </c>
      <c r="H63" s="47">
        <v>0.15</v>
      </c>
      <c r="I63" s="44">
        <v>4</v>
      </c>
      <c r="J63" s="47">
        <f t="shared" si="19"/>
        <v>-6.3520885865022692E-2</v>
      </c>
      <c r="K63" s="82">
        <v>-0.4</v>
      </c>
      <c r="M63" s="41" t="s">
        <v>26</v>
      </c>
      <c r="N63" s="42" t="s">
        <v>13</v>
      </c>
      <c r="O63" s="44">
        <v>60</v>
      </c>
      <c r="P63" s="43" t="s">
        <v>18</v>
      </c>
      <c r="Q63" s="44" t="s">
        <v>15</v>
      </c>
      <c r="R63" s="50">
        <f t="shared" si="10"/>
        <v>14.01</v>
      </c>
      <c r="S63" s="47">
        <v>14.13</v>
      </c>
      <c r="T63" s="47">
        <v>0.15</v>
      </c>
      <c r="U63" s="44" t="s">
        <v>75</v>
      </c>
      <c r="V63" s="47">
        <f t="shared" si="20"/>
        <v>-0.12000000000000099</v>
      </c>
      <c r="W63" s="37">
        <v>-0.82</v>
      </c>
    </row>
    <row r="64" spans="1:23" x14ac:dyDescent="0.25">
      <c r="A64" s="41" t="s">
        <v>21</v>
      </c>
      <c r="B64" s="42" t="s">
        <v>13</v>
      </c>
      <c r="C64" s="43">
        <v>61</v>
      </c>
      <c r="D64" s="43" t="s">
        <v>18</v>
      </c>
      <c r="E64" s="44" t="s">
        <v>15</v>
      </c>
      <c r="F64" s="46">
        <v>13.61</v>
      </c>
      <c r="G64" s="47">
        <v>13.704268556972899</v>
      </c>
      <c r="H64" s="47">
        <v>0.15</v>
      </c>
      <c r="I64" s="51">
        <v>4</v>
      </c>
      <c r="J64" s="47">
        <f t="shared" si="19"/>
        <v>-9.4268556972899376E-2</v>
      </c>
      <c r="K64" s="82">
        <v>-0.6</v>
      </c>
      <c r="M64" s="41" t="s">
        <v>21</v>
      </c>
      <c r="N64" s="42" t="s">
        <v>13</v>
      </c>
      <c r="O64" s="44">
        <v>61</v>
      </c>
      <c r="P64" s="43" t="s">
        <v>18</v>
      </c>
      <c r="Q64" s="44" t="s">
        <v>15</v>
      </c>
      <c r="R64" s="50">
        <f t="shared" si="10"/>
        <v>13.61</v>
      </c>
      <c r="S64" s="47">
        <v>13.71</v>
      </c>
      <c r="T64" s="47">
        <v>0.12</v>
      </c>
      <c r="U64" s="44" t="s">
        <v>75</v>
      </c>
      <c r="V64" s="47">
        <f t="shared" si="20"/>
        <v>-0.10000000000000142</v>
      </c>
      <c r="W64" s="37">
        <v>-0.86</v>
      </c>
    </row>
    <row r="65" spans="1:23" x14ac:dyDescent="0.25">
      <c r="A65" s="41" t="s">
        <v>24</v>
      </c>
      <c r="B65" s="42" t="s">
        <v>13</v>
      </c>
      <c r="C65" s="43">
        <v>62</v>
      </c>
      <c r="D65" s="43" t="s">
        <v>18</v>
      </c>
      <c r="E65" s="44" t="s">
        <v>15</v>
      </c>
      <c r="F65" s="46">
        <v>6.72</v>
      </c>
      <c r="G65" s="47">
        <v>6.6895964222574564</v>
      </c>
      <c r="H65" s="47">
        <v>0.15</v>
      </c>
      <c r="I65" s="51">
        <v>4</v>
      </c>
      <c r="J65" s="47">
        <f t="shared" si="19"/>
        <v>3.040357774254332E-2</v>
      </c>
      <c r="K65" s="82">
        <v>0.2</v>
      </c>
      <c r="M65" s="41" t="s">
        <v>24</v>
      </c>
      <c r="N65" s="42" t="s">
        <v>13</v>
      </c>
      <c r="O65" s="44">
        <v>62</v>
      </c>
      <c r="P65" s="43" t="s">
        <v>18</v>
      </c>
      <c r="Q65" s="44" t="s">
        <v>15</v>
      </c>
      <c r="R65" s="50">
        <f t="shared" si="10"/>
        <v>6.72</v>
      </c>
      <c r="S65" s="47">
        <v>6.6989999999999998</v>
      </c>
      <c r="T65" s="47">
        <v>9.8000000000000004E-2</v>
      </c>
      <c r="U65" s="44" t="s">
        <v>75</v>
      </c>
      <c r="V65" s="47">
        <f t="shared" si="20"/>
        <v>2.0999999999999908E-2</v>
      </c>
      <c r="W65" s="37">
        <v>0.22</v>
      </c>
    </row>
    <row r="66" spans="1:23" x14ac:dyDescent="0.25">
      <c r="A66" s="41" t="s">
        <v>19</v>
      </c>
      <c r="B66" s="42" t="s">
        <v>13</v>
      </c>
      <c r="C66" s="43">
        <v>63</v>
      </c>
      <c r="D66" s="43" t="s">
        <v>18</v>
      </c>
      <c r="E66" s="44" t="s">
        <v>15</v>
      </c>
      <c r="F66" s="46">
        <v>0.74</v>
      </c>
      <c r="G66" s="47">
        <v>0.66851962304664203</v>
      </c>
      <c r="H66" s="47">
        <v>0.15</v>
      </c>
      <c r="I66" s="51">
        <v>4</v>
      </c>
      <c r="J66" s="47">
        <f t="shared" si="19"/>
        <v>7.148037695335796E-2</v>
      </c>
      <c r="K66" s="82">
        <v>0.47</v>
      </c>
      <c r="M66" s="41" t="s">
        <v>19</v>
      </c>
      <c r="N66" s="42" t="s">
        <v>13</v>
      </c>
      <c r="O66" s="44">
        <v>63</v>
      </c>
      <c r="P66" s="43" t="s">
        <v>18</v>
      </c>
      <c r="Q66" s="44" t="s">
        <v>15</v>
      </c>
      <c r="R66" s="50">
        <f t="shared" si="10"/>
        <v>0.74</v>
      </c>
      <c r="S66" s="47">
        <v>0.65039999999999998</v>
      </c>
      <c r="T66" s="47">
        <v>0.10440000000000001</v>
      </c>
      <c r="U66" s="44" t="s">
        <v>75</v>
      </c>
      <c r="V66" s="47">
        <f t="shared" si="20"/>
        <v>8.9600000000000013E-2</v>
      </c>
      <c r="W66" s="37">
        <v>0.86</v>
      </c>
    </row>
    <row r="67" spans="1:23" x14ac:dyDescent="0.25">
      <c r="A67" s="41" t="s">
        <v>17</v>
      </c>
      <c r="B67" s="42" t="s">
        <v>13</v>
      </c>
      <c r="C67" s="43">
        <v>64</v>
      </c>
      <c r="D67" s="43" t="s">
        <v>18</v>
      </c>
      <c r="E67" s="44" t="s">
        <v>15</v>
      </c>
      <c r="F67" s="46">
        <v>5.44</v>
      </c>
      <c r="G67" s="47">
        <v>5.4296131068592475</v>
      </c>
      <c r="H67" s="47">
        <v>0.15</v>
      </c>
      <c r="I67" s="51">
        <v>4</v>
      </c>
      <c r="J67" s="47">
        <f t="shared" si="19"/>
        <v>1.0386893140752917E-2</v>
      </c>
      <c r="K67" s="82">
        <v>7.0000000000000007E-2</v>
      </c>
      <c r="M67" s="41" t="s">
        <v>17</v>
      </c>
      <c r="N67" s="42" t="s">
        <v>13</v>
      </c>
      <c r="O67" s="44">
        <v>64</v>
      </c>
      <c r="P67" s="43" t="s">
        <v>18</v>
      </c>
      <c r="Q67" s="44" t="s">
        <v>15</v>
      </c>
      <c r="R67" s="50">
        <f t="shared" si="10"/>
        <v>5.44</v>
      </c>
      <c r="S67" s="47">
        <v>5.4169999999999998</v>
      </c>
      <c r="T67" s="47">
        <v>7.8E-2</v>
      </c>
      <c r="U67" s="44">
        <v>1</v>
      </c>
      <c r="V67" s="47">
        <f t="shared" si="20"/>
        <v>2.3000000000000576E-2</v>
      </c>
      <c r="W67" s="37">
        <v>0.3</v>
      </c>
    </row>
    <row r="68" spans="1:23" x14ac:dyDescent="0.25">
      <c r="A68" s="41" t="s">
        <v>12</v>
      </c>
      <c r="B68" s="42" t="s">
        <v>13</v>
      </c>
      <c r="C68" s="43" t="s">
        <v>78</v>
      </c>
      <c r="D68" s="43" t="s">
        <v>14</v>
      </c>
      <c r="E68" s="44" t="s">
        <v>15</v>
      </c>
      <c r="F68" s="46">
        <v>5.53</v>
      </c>
      <c r="G68" s="47">
        <v>5.5237094391352013</v>
      </c>
      <c r="H68" s="47">
        <f>G68*0.05</f>
        <v>0.27618547195676008</v>
      </c>
      <c r="I68" s="51">
        <v>4</v>
      </c>
      <c r="J68" s="51">
        <f t="shared" ref="J68:J69" si="21">((F68-G68)/G68)*100</f>
        <v>0.11388290666106821</v>
      </c>
      <c r="K68" s="82">
        <v>0.04</v>
      </c>
      <c r="M68" s="41" t="s">
        <v>12</v>
      </c>
      <c r="N68" s="42" t="s">
        <v>13</v>
      </c>
      <c r="O68" s="44" t="s">
        <v>78</v>
      </c>
      <c r="P68" s="43" t="s">
        <v>14</v>
      </c>
      <c r="Q68" s="44" t="s">
        <v>15</v>
      </c>
      <c r="R68" s="50">
        <f t="shared" si="10"/>
        <v>5.53</v>
      </c>
      <c r="S68" s="47">
        <v>5.5410000000000004</v>
      </c>
      <c r="T68" s="47">
        <v>0.13600000000000001</v>
      </c>
      <c r="U68" s="44">
        <v>1</v>
      </c>
      <c r="V68" s="51">
        <f t="shared" ref="V68:V69" si="22">((R68-S68)/S68)*100</f>
        <v>-0.19852012272153258</v>
      </c>
      <c r="W68" s="37">
        <v>-0.08</v>
      </c>
    </row>
    <row r="69" spans="1:23" ht="15.75" thickBot="1" x14ac:dyDescent="0.3">
      <c r="A69" s="84" t="s">
        <v>17</v>
      </c>
      <c r="B69" s="85" t="s">
        <v>13</v>
      </c>
      <c r="C69" s="86" t="s">
        <v>79</v>
      </c>
      <c r="D69" s="87" t="s">
        <v>14</v>
      </c>
      <c r="E69" s="88" t="s">
        <v>15</v>
      </c>
      <c r="F69" s="89">
        <v>1.91</v>
      </c>
      <c r="G69" s="90">
        <v>1.9875566593418836</v>
      </c>
      <c r="H69" s="90">
        <f>G69*0.05</f>
        <v>9.9377832967094182E-2</v>
      </c>
      <c r="I69" s="91">
        <v>4</v>
      </c>
      <c r="J69" s="91">
        <f t="shared" si="21"/>
        <v>-3.9021106129152638</v>
      </c>
      <c r="K69" s="92">
        <v>-0.8</v>
      </c>
      <c r="M69" s="84" t="s">
        <v>17</v>
      </c>
      <c r="N69" s="85" t="s">
        <v>13</v>
      </c>
      <c r="O69" s="85" t="s">
        <v>79</v>
      </c>
      <c r="P69" s="87" t="s">
        <v>14</v>
      </c>
      <c r="Q69" s="88" t="s">
        <v>15</v>
      </c>
      <c r="R69" s="97">
        <f t="shared" si="10"/>
        <v>1.91</v>
      </c>
      <c r="S69" s="90">
        <v>1.9550000000000001</v>
      </c>
      <c r="T69" s="90">
        <v>5.8000000000000003E-2</v>
      </c>
      <c r="U69" s="88">
        <v>1</v>
      </c>
      <c r="V69" s="91">
        <f t="shared" si="22"/>
        <v>-2.3017902813299309</v>
      </c>
      <c r="W69" s="96">
        <v>-0.78</v>
      </c>
    </row>
    <row r="71" spans="1:23" x14ac:dyDescent="0.25">
      <c r="W71" s="57"/>
    </row>
    <row r="72" spans="1:23" x14ac:dyDescent="0.25">
      <c r="K72" s="57"/>
    </row>
  </sheetData>
  <sheetProtection algorithmName="SHA-512" hashValue="SoLXqlng6ZeYEYLrMHKZOf1MUfJD28BnwTF+iC+dWZSimjFYIs9uMyZRhhweczV1tV9V3qz57qEMcnme9O0eTw==" saltValue="za7f0AfZ8H/7ouvccXeKIg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2">
    <cfRule type="cellIs" dxfId="140" priority="55" stopIfTrue="1" operator="between">
      <formula>-2</formula>
      <formula>2</formula>
    </cfRule>
    <cfRule type="cellIs" dxfId="139" priority="56" stopIfTrue="1" operator="between">
      <formula>-3</formula>
      <formula>3</formula>
    </cfRule>
    <cfRule type="cellIs" dxfId="138" priority="57" operator="notBetween">
      <formula>-3</formula>
      <formula>3</formula>
    </cfRule>
  </conditionalFormatting>
  <conditionalFormatting sqref="K33:K35">
    <cfRule type="cellIs" dxfId="137" priority="19" stopIfTrue="1" operator="between">
      <formula>-2</formula>
      <formula>2</formula>
    </cfRule>
    <cfRule type="cellIs" dxfId="136" priority="20" stopIfTrue="1" operator="between">
      <formula>-3</formula>
      <formula>3</formula>
    </cfRule>
    <cfRule type="cellIs" dxfId="135" priority="21" operator="notBetween">
      <formula>-3</formula>
      <formula>3</formula>
    </cfRule>
  </conditionalFormatting>
  <conditionalFormatting sqref="K45:K69">
    <cfRule type="cellIs" dxfId="134" priority="16" stopIfTrue="1" operator="between">
      <formula>-2</formula>
      <formula>2</formula>
    </cfRule>
    <cfRule type="cellIs" dxfId="133" priority="17" stopIfTrue="1" operator="between">
      <formula>-3</formula>
      <formula>3</formula>
    </cfRule>
    <cfRule type="cellIs" dxfId="132" priority="18" operator="notBetween">
      <formula>-3</formula>
      <formula>3</formula>
    </cfRule>
  </conditionalFormatting>
  <conditionalFormatting sqref="W33:W35">
    <cfRule type="cellIs" dxfId="131" priority="4" stopIfTrue="1" operator="between">
      <formula>-2</formula>
      <formula>2</formula>
    </cfRule>
    <cfRule type="cellIs" dxfId="130" priority="5" stopIfTrue="1" operator="between">
      <formula>-3</formula>
      <formula>3</formula>
    </cfRule>
    <cfRule type="cellIs" dxfId="129" priority="6" operator="notBetween">
      <formula>-3</formula>
      <formula>3</formula>
    </cfRule>
  </conditionalFormatting>
  <conditionalFormatting sqref="W45:W69">
    <cfRule type="cellIs" dxfId="128" priority="1" stopIfTrue="1" operator="between">
      <formula>-2</formula>
      <formula>2</formula>
    </cfRule>
    <cfRule type="cellIs" dxfId="127" priority="2" stopIfTrue="1" operator="between">
      <formula>-3</formula>
      <formula>3</formula>
    </cfRule>
    <cfRule type="cellIs" dxfId="12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2718-5DF8-453C-A432-ECFD2F675459}">
  <sheetPr>
    <pageSetUpPr fitToPage="1"/>
  </sheetPr>
  <dimension ref="A1:W52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615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41" t="s">
        <v>17</v>
      </c>
      <c r="B12" s="42" t="s">
        <v>13</v>
      </c>
      <c r="C12" s="43">
        <v>9</v>
      </c>
      <c r="D12" s="43" t="s">
        <v>52</v>
      </c>
      <c r="E12" s="44" t="s">
        <v>53</v>
      </c>
      <c r="F12" s="46">
        <v>9.5</v>
      </c>
      <c r="G12" s="47">
        <v>9.64</v>
      </c>
      <c r="H12" s="47">
        <f>G12*0.05</f>
        <v>0.48200000000000004</v>
      </c>
      <c r="I12" s="44"/>
      <c r="J12" s="48">
        <f t="shared" ref="J12" si="0">((F12-G12)/G12)*100</f>
        <v>-1.4522821576763543</v>
      </c>
      <c r="K12" s="37">
        <f t="shared" ref="K12" si="1">(F12-G12)/H12</f>
        <v>-0.29045643153527084</v>
      </c>
      <c r="L12" s="80"/>
      <c r="M12" s="41" t="s">
        <v>17</v>
      </c>
      <c r="N12" s="42" t="s">
        <v>13</v>
      </c>
      <c r="O12" s="44">
        <v>9</v>
      </c>
      <c r="P12" s="43" t="s">
        <v>52</v>
      </c>
      <c r="Q12" s="44" t="s">
        <v>53</v>
      </c>
      <c r="R12" s="50"/>
      <c r="S12" s="47"/>
      <c r="T12" s="44"/>
      <c r="U12" s="44"/>
      <c r="V12" s="44"/>
      <c r="W12" s="110"/>
    </row>
    <row r="13" spans="1:23" x14ac:dyDescent="0.25">
      <c r="A13" s="21" t="s">
        <v>42</v>
      </c>
      <c r="B13" s="35" t="s">
        <v>13</v>
      </c>
      <c r="C13" s="24">
        <v>30</v>
      </c>
      <c r="D13" s="24" t="s">
        <v>29</v>
      </c>
      <c r="E13" s="23" t="s">
        <v>30</v>
      </c>
      <c r="F13" s="36">
        <v>34.299999999999997</v>
      </c>
      <c r="G13" s="36">
        <v>37.226672372601328</v>
      </c>
      <c r="H13" s="26">
        <f>0.05*G13</f>
        <v>1.8613336186300664</v>
      </c>
      <c r="I13" s="28">
        <v>4</v>
      </c>
      <c r="J13" s="27">
        <f t="shared" ref="J13:J15" si="2">((F13-G13)/G13)*100</f>
        <v>-7.861761973534195</v>
      </c>
      <c r="K13" s="82">
        <v>-1.56</v>
      </c>
      <c r="M13" s="21" t="s">
        <v>42</v>
      </c>
      <c r="N13" s="22" t="s">
        <v>13</v>
      </c>
      <c r="O13" s="23">
        <v>30</v>
      </c>
      <c r="P13" s="24" t="s">
        <v>29</v>
      </c>
      <c r="Q13" s="23" t="s">
        <v>30</v>
      </c>
      <c r="R13" s="36">
        <f>F13</f>
        <v>34.299999999999997</v>
      </c>
      <c r="S13" s="25">
        <v>35.49</v>
      </c>
      <c r="T13" s="25">
        <v>1.29</v>
      </c>
      <c r="U13" s="23">
        <v>1</v>
      </c>
      <c r="V13" s="27">
        <f t="shared" ref="V13:V29" si="3">((R13-S13)/S13)*100</f>
        <v>-3.3530571992110589</v>
      </c>
      <c r="W13" s="37">
        <v>-0.92</v>
      </c>
    </row>
    <row r="14" spans="1:23" x14ac:dyDescent="0.25">
      <c r="A14" s="21" t="s">
        <v>41</v>
      </c>
      <c r="B14" s="35" t="s">
        <v>13</v>
      </c>
      <c r="C14" s="24">
        <v>31</v>
      </c>
      <c r="D14" s="24" t="s">
        <v>29</v>
      </c>
      <c r="E14" s="23" t="s">
        <v>30</v>
      </c>
      <c r="F14" s="36">
        <v>79.8</v>
      </c>
      <c r="G14" s="38">
        <v>81.970447438477805</v>
      </c>
      <c r="H14" s="26">
        <f t="shared" ref="H14:H15" si="4">0.05*G14</f>
        <v>4.0985223719238908</v>
      </c>
      <c r="I14" s="28">
        <v>4</v>
      </c>
      <c r="J14" s="27">
        <f t="shared" si="2"/>
        <v>-2.6478413944328145</v>
      </c>
      <c r="K14" s="82">
        <v>-0.54</v>
      </c>
      <c r="M14" s="21" t="s">
        <v>41</v>
      </c>
      <c r="N14" s="22" t="s">
        <v>13</v>
      </c>
      <c r="O14" s="23">
        <v>31</v>
      </c>
      <c r="P14" s="24" t="s">
        <v>29</v>
      </c>
      <c r="Q14" s="23" t="s">
        <v>30</v>
      </c>
      <c r="R14" s="36">
        <f t="shared" ref="R14:R49" si="5">F14</f>
        <v>79.8</v>
      </c>
      <c r="S14" s="25">
        <v>81.38</v>
      </c>
      <c r="T14" s="25">
        <v>2.2999999999999998</v>
      </c>
      <c r="U14" s="23">
        <v>1</v>
      </c>
      <c r="V14" s="27">
        <f t="shared" si="3"/>
        <v>-1.9415089702629618</v>
      </c>
      <c r="W14" s="37">
        <v>-0.69</v>
      </c>
    </row>
    <row r="15" spans="1:23" x14ac:dyDescent="0.25">
      <c r="A15" s="21" t="s">
        <v>40</v>
      </c>
      <c r="B15" s="35" t="s">
        <v>13</v>
      </c>
      <c r="C15" s="24">
        <v>32</v>
      </c>
      <c r="D15" s="24" t="s">
        <v>29</v>
      </c>
      <c r="E15" s="23" t="s">
        <v>30</v>
      </c>
      <c r="F15" s="36">
        <v>58.9</v>
      </c>
      <c r="G15" s="38">
        <v>58.419502562813939</v>
      </c>
      <c r="H15" s="26">
        <f t="shared" si="4"/>
        <v>2.920975128140697</v>
      </c>
      <c r="I15" s="28">
        <v>4</v>
      </c>
      <c r="J15" s="27">
        <f t="shared" si="2"/>
        <v>0.82249491369670269</v>
      </c>
      <c r="K15" s="82">
        <v>0.17</v>
      </c>
      <c r="M15" s="21" t="s">
        <v>40</v>
      </c>
      <c r="N15" s="22" t="s">
        <v>13</v>
      </c>
      <c r="O15" s="23">
        <v>32</v>
      </c>
      <c r="P15" s="24" t="s">
        <v>29</v>
      </c>
      <c r="Q15" s="23" t="s">
        <v>30</v>
      </c>
      <c r="R15" s="36">
        <f t="shared" si="5"/>
        <v>58.9</v>
      </c>
      <c r="S15" s="25">
        <v>57.63</v>
      </c>
      <c r="T15" s="25">
        <v>1.7</v>
      </c>
      <c r="U15" s="23">
        <v>1</v>
      </c>
      <c r="V15" s="27">
        <f t="shared" si="3"/>
        <v>2.2037133437445706</v>
      </c>
      <c r="W15" s="37">
        <v>0.75</v>
      </c>
    </row>
    <row r="16" spans="1:23" x14ac:dyDescent="0.25">
      <c r="A16" s="21" t="s">
        <v>39</v>
      </c>
      <c r="B16" s="35" t="s">
        <v>13</v>
      </c>
      <c r="C16" s="24">
        <v>33</v>
      </c>
      <c r="D16" s="24" t="s">
        <v>29</v>
      </c>
      <c r="E16" s="23" t="s">
        <v>30</v>
      </c>
      <c r="F16" s="36">
        <v>47.1</v>
      </c>
      <c r="G16" s="38"/>
      <c r="H16" s="26"/>
      <c r="I16" s="28"/>
      <c r="J16" s="28"/>
      <c r="K16" s="39"/>
      <c r="M16" s="21" t="s">
        <v>39</v>
      </c>
      <c r="N16" s="22" t="s">
        <v>13</v>
      </c>
      <c r="O16" s="23">
        <v>33</v>
      </c>
      <c r="P16" s="24" t="s">
        <v>29</v>
      </c>
      <c r="Q16" s="23" t="s">
        <v>30</v>
      </c>
      <c r="R16" s="36">
        <f t="shared" si="5"/>
        <v>47.1</v>
      </c>
      <c r="S16" s="25"/>
      <c r="T16" s="25"/>
      <c r="U16" s="23"/>
      <c r="V16" s="27"/>
      <c r="W16" s="39"/>
    </row>
    <row r="17" spans="1:23" x14ac:dyDescent="0.25">
      <c r="A17" s="21" t="s">
        <v>38</v>
      </c>
      <c r="B17" s="35" t="s">
        <v>13</v>
      </c>
      <c r="C17" s="24">
        <v>34</v>
      </c>
      <c r="D17" s="24" t="s">
        <v>29</v>
      </c>
      <c r="E17" s="23" t="s">
        <v>30</v>
      </c>
      <c r="F17" s="36">
        <v>39.799999999999997</v>
      </c>
      <c r="G17" s="38"/>
      <c r="H17" s="26"/>
      <c r="I17" s="28"/>
      <c r="J17" s="28"/>
      <c r="K17" s="39"/>
      <c r="M17" s="21" t="s">
        <v>38</v>
      </c>
      <c r="N17" s="22" t="s">
        <v>13</v>
      </c>
      <c r="O17" s="23">
        <v>34</v>
      </c>
      <c r="P17" s="24" t="s">
        <v>29</v>
      </c>
      <c r="Q17" s="23" t="s">
        <v>30</v>
      </c>
      <c r="R17" s="36">
        <f t="shared" si="5"/>
        <v>39.799999999999997</v>
      </c>
      <c r="S17" s="25"/>
      <c r="T17" s="25"/>
      <c r="U17" s="23"/>
      <c r="V17" s="27"/>
      <c r="W17" s="39"/>
    </row>
    <row r="18" spans="1:23" x14ac:dyDescent="0.25">
      <c r="A18" s="21" t="s">
        <v>37</v>
      </c>
      <c r="B18" s="35" t="s">
        <v>13</v>
      </c>
      <c r="C18" s="24">
        <v>35</v>
      </c>
      <c r="D18" s="24" t="s">
        <v>29</v>
      </c>
      <c r="E18" s="23" t="s">
        <v>30</v>
      </c>
      <c r="F18" s="36">
        <v>56.5</v>
      </c>
      <c r="G18" s="38"/>
      <c r="H18" s="26"/>
      <c r="I18" s="28"/>
      <c r="J18" s="28"/>
      <c r="K18" s="39"/>
      <c r="M18" s="21" t="s">
        <v>37</v>
      </c>
      <c r="N18" s="22" t="s">
        <v>13</v>
      </c>
      <c r="O18" s="23">
        <v>35</v>
      </c>
      <c r="P18" s="24" t="s">
        <v>29</v>
      </c>
      <c r="Q18" s="23" t="s">
        <v>30</v>
      </c>
      <c r="R18" s="36">
        <f t="shared" si="5"/>
        <v>56.5</v>
      </c>
      <c r="S18" s="25"/>
      <c r="T18" s="25"/>
      <c r="U18" s="23"/>
      <c r="V18" s="27"/>
      <c r="W18" s="39"/>
    </row>
    <row r="19" spans="1:23" x14ac:dyDescent="0.25">
      <c r="A19" s="21" t="s">
        <v>36</v>
      </c>
      <c r="B19" s="35" t="s">
        <v>13</v>
      </c>
      <c r="C19" s="24">
        <v>36</v>
      </c>
      <c r="D19" s="24" t="s">
        <v>29</v>
      </c>
      <c r="E19" s="23" t="s">
        <v>30</v>
      </c>
      <c r="F19" s="36">
        <v>21.7</v>
      </c>
      <c r="G19" s="38"/>
      <c r="H19" s="26"/>
      <c r="I19" s="28"/>
      <c r="J19" s="28"/>
      <c r="K19" s="39"/>
      <c r="M19" s="21" t="s">
        <v>36</v>
      </c>
      <c r="N19" s="22" t="s">
        <v>13</v>
      </c>
      <c r="O19" s="23">
        <v>36</v>
      </c>
      <c r="P19" s="24" t="s">
        <v>29</v>
      </c>
      <c r="Q19" s="23" t="s">
        <v>30</v>
      </c>
      <c r="R19" s="36">
        <f t="shared" si="5"/>
        <v>21.7</v>
      </c>
      <c r="S19" s="25"/>
      <c r="T19" s="25"/>
      <c r="U19" s="23"/>
      <c r="V19" s="27"/>
      <c r="W19" s="39"/>
    </row>
    <row r="20" spans="1:23" x14ac:dyDescent="0.25">
      <c r="A20" s="21" t="s">
        <v>35</v>
      </c>
      <c r="B20" s="35" t="s">
        <v>13</v>
      </c>
      <c r="C20" s="24">
        <v>37</v>
      </c>
      <c r="D20" s="24" t="s">
        <v>29</v>
      </c>
      <c r="E20" s="23" t="s">
        <v>30</v>
      </c>
      <c r="F20" s="36">
        <v>25.6</v>
      </c>
      <c r="G20" s="38"/>
      <c r="H20" s="26"/>
      <c r="I20" s="28"/>
      <c r="J20" s="28"/>
      <c r="K20" s="39"/>
      <c r="M20" s="21" t="s">
        <v>35</v>
      </c>
      <c r="N20" s="22" t="s">
        <v>13</v>
      </c>
      <c r="O20" s="23">
        <v>37</v>
      </c>
      <c r="P20" s="24" t="s">
        <v>29</v>
      </c>
      <c r="Q20" s="23" t="s">
        <v>30</v>
      </c>
      <c r="R20" s="36">
        <f t="shared" si="5"/>
        <v>25.6</v>
      </c>
      <c r="S20" s="25"/>
      <c r="T20" s="25"/>
      <c r="U20" s="23"/>
      <c r="V20" s="27"/>
      <c r="W20" s="39"/>
    </row>
    <row r="21" spans="1:23" x14ac:dyDescent="0.25">
      <c r="A21" s="21" t="s">
        <v>34</v>
      </c>
      <c r="B21" s="35" t="s">
        <v>13</v>
      </c>
      <c r="C21" s="24">
        <v>38</v>
      </c>
      <c r="D21" s="24" t="s">
        <v>29</v>
      </c>
      <c r="E21" s="23" t="s">
        <v>30</v>
      </c>
      <c r="F21" s="36">
        <v>31.8</v>
      </c>
      <c r="G21" s="38"/>
      <c r="H21" s="26"/>
      <c r="I21" s="28"/>
      <c r="J21" s="28"/>
      <c r="K21" s="39"/>
      <c r="M21" s="21" t="s">
        <v>34</v>
      </c>
      <c r="N21" s="22" t="s">
        <v>13</v>
      </c>
      <c r="O21" s="23">
        <v>38</v>
      </c>
      <c r="P21" s="24" t="s">
        <v>29</v>
      </c>
      <c r="Q21" s="23" t="s">
        <v>30</v>
      </c>
      <c r="R21" s="36">
        <f t="shared" si="5"/>
        <v>31.8</v>
      </c>
      <c r="S21" s="25"/>
      <c r="T21" s="25"/>
      <c r="U21" s="23"/>
      <c r="V21" s="27"/>
      <c r="W21" s="39"/>
    </row>
    <row r="22" spans="1:23" x14ac:dyDescent="0.25">
      <c r="A22" s="21" t="s">
        <v>33</v>
      </c>
      <c r="B22" s="35" t="s">
        <v>13</v>
      </c>
      <c r="C22" s="24">
        <v>39</v>
      </c>
      <c r="D22" s="24" t="s">
        <v>29</v>
      </c>
      <c r="E22" s="23" t="s">
        <v>30</v>
      </c>
      <c r="F22" s="40">
        <v>70.3</v>
      </c>
      <c r="G22" s="28"/>
      <c r="H22" s="26"/>
      <c r="I22" s="28"/>
      <c r="J22" s="28"/>
      <c r="K22" s="39"/>
      <c r="M22" s="21" t="s">
        <v>33</v>
      </c>
      <c r="N22" s="22" t="s">
        <v>13</v>
      </c>
      <c r="O22" s="23">
        <v>39</v>
      </c>
      <c r="P22" s="24" t="s">
        <v>29</v>
      </c>
      <c r="Q22" s="23" t="s">
        <v>30</v>
      </c>
      <c r="R22" s="36">
        <f t="shared" si="5"/>
        <v>70.3</v>
      </c>
      <c r="S22" s="25"/>
      <c r="T22" s="25"/>
      <c r="U22" s="23"/>
      <c r="V22" s="27"/>
      <c r="W22" s="39"/>
    </row>
    <row r="23" spans="1:23" x14ac:dyDescent="0.25">
      <c r="A23" s="21" t="s">
        <v>32</v>
      </c>
      <c r="B23" s="35" t="s">
        <v>13</v>
      </c>
      <c r="C23" s="24">
        <v>40</v>
      </c>
      <c r="D23" s="24" t="s">
        <v>29</v>
      </c>
      <c r="E23" s="23" t="s">
        <v>30</v>
      </c>
      <c r="F23" s="36">
        <v>47.4</v>
      </c>
      <c r="G23" s="28"/>
      <c r="H23" s="26"/>
      <c r="I23" s="28"/>
      <c r="J23" s="28"/>
      <c r="K23" s="39"/>
      <c r="M23" s="21" t="s">
        <v>32</v>
      </c>
      <c r="N23" s="22" t="s">
        <v>13</v>
      </c>
      <c r="O23" s="23">
        <v>40</v>
      </c>
      <c r="P23" s="24" t="s">
        <v>29</v>
      </c>
      <c r="Q23" s="23" t="s">
        <v>30</v>
      </c>
      <c r="R23" s="36">
        <f t="shared" si="5"/>
        <v>47.4</v>
      </c>
      <c r="S23" s="25"/>
      <c r="T23" s="25"/>
      <c r="U23" s="23"/>
      <c r="V23" s="27"/>
      <c r="W23" s="39"/>
    </row>
    <row r="24" spans="1:23" x14ac:dyDescent="0.25">
      <c r="A24" s="21" t="s">
        <v>31</v>
      </c>
      <c r="B24" s="35" t="s">
        <v>13</v>
      </c>
      <c r="C24" s="24">
        <v>41</v>
      </c>
      <c r="D24" s="24" t="s">
        <v>29</v>
      </c>
      <c r="E24" s="23" t="s">
        <v>30</v>
      </c>
      <c r="F24" s="36">
        <v>61.1</v>
      </c>
      <c r="G24" s="38"/>
      <c r="H24" s="26"/>
      <c r="I24" s="28"/>
      <c r="J24" s="28"/>
      <c r="K24" s="39"/>
      <c r="M24" s="21" t="s">
        <v>31</v>
      </c>
      <c r="N24" s="22" t="s">
        <v>13</v>
      </c>
      <c r="O24" s="23">
        <v>41</v>
      </c>
      <c r="P24" s="24" t="s">
        <v>29</v>
      </c>
      <c r="Q24" s="23" t="s">
        <v>30</v>
      </c>
      <c r="R24" s="36">
        <f t="shared" si="5"/>
        <v>61.1</v>
      </c>
      <c r="S24" s="36"/>
      <c r="T24" s="25"/>
      <c r="U24" s="23"/>
      <c r="V24" s="27"/>
      <c r="W24" s="39"/>
    </row>
    <row r="25" spans="1:23" x14ac:dyDescent="0.25">
      <c r="A25" s="21" t="s">
        <v>28</v>
      </c>
      <c r="B25" s="35" t="s">
        <v>13</v>
      </c>
      <c r="C25" s="24">
        <v>42</v>
      </c>
      <c r="D25" s="24" t="s">
        <v>29</v>
      </c>
      <c r="E25" s="23" t="s">
        <v>30</v>
      </c>
      <c r="F25" s="36">
        <v>81</v>
      </c>
      <c r="G25" s="38">
        <v>81.970447438477805</v>
      </c>
      <c r="H25" s="26">
        <f t="shared" ref="H25" si="6">0.05*G25</f>
        <v>4.0985223719238908</v>
      </c>
      <c r="I25" s="28">
        <v>4</v>
      </c>
      <c r="J25" s="27">
        <f t="shared" ref="J25" si="7">((F25-G25)/G25)*100</f>
        <v>-1.1838991597626278</v>
      </c>
      <c r="K25" s="37">
        <v>-0.24</v>
      </c>
      <c r="M25" s="21" t="s">
        <v>28</v>
      </c>
      <c r="N25" s="22" t="s">
        <v>13</v>
      </c>
      <c r="O25" s="23">
        <v>42</v>
      </c>
      <c r="P25" s="24" t="s">
        <v>29</v>
      </c>
      <c r="Q25" s="23" t="s">
        <v>30</v>
      </c>
      <c r="R25" s="36">
        <f t="shared" si="5"/>
        <v>81</v>
      </c>
      <c r="S25" s="36">
        <v>81.55</v>
      </c>
      <c r="T25" s="25">
        <v>2.17</v>
      </c>
      <c r="U25" s="23">
        <v>1</v>
      </c>
      <c r="V25" s="27">
        <f t="shared" si="3"/>
        <v>-0.67443286327406149</v>
      </c>
      <c r="W25" s="37">
        <v>-0.25</v>
      </c>
    </row>
    <row r="26" spans="1:23" x14ac:dyDescent="0.25">
      <c r="A26" s="41" t="s">
        <v>22</v>
      </c>
      <c r="B26" s="42" t="s">
        <v>13</v>
      </c>
      <c r="C26" s="43">
        <v>43</v>
      </c>
      <c r="D26" s="43" t="s">
        <v>27</v>
      </c>
      <c r="E26" s="44" t="s">
        <v>23</v>
      </c>
      <c r="F26" s="50">
        <v>48</v>
      </c>
      <c r="G26" s="83">
        <v>50.529965992862202</v>
      </c>
      <c r="H26" s="47">
        <f>0.05*G26</f>
        <v>2.5264982996431105</v>
      </c>
      <c r="I26" s="51">
        <v>4</v>
      </c>
      <c r="J26" s="51">
        <f t="shared" ref="J26:J27" si="8">((F26-G26)/G26)*100</f>
        <v>-5.0068626470470647</v>
      </c>
      <c r="K26" s="82">
        <v>-0.99</v>
      </c>
      <c r="M26" s="41" t="s">
        <v>22</v>
      </c>
      <c r="N26" s="42" t="s">
        <v>13</v>
      </c>
      <c r="O26" s="44">
        <v>43</v>
      </c>
      <c r="P26" s="43" t="s">
        <v>27</v>
      </c>
      <c r="Q26" s="44" t="s">
        <v>23</v>
      </c>
      <c r="R26" s="50">
        <f t="shared" si="5"/>
        <v>48</v>
      </c>
      <c r="S26" s="47">
        <v>48.96</v>
      </c>
      <c r="T26" s="47">
        <v>4.47</v>
      </c>
      <c r="U26" s="44">
        <v>1</v>
      </c>
      <c r="V26" s="51">
        <f t="shared" si="3"/>
        <v>-1.9607843137254919</v>
      </c>
      <c r="W26" s="37">
        <v>-0.22</v>
      </c>
    </row>
    <row r="27" spans="1:23" x14ac:dyDescent="0.25">
      <c r="A27" s="41" t="s">
        <v>12</v>
      </c>
      <c r="B27" s="42" t="s">
        <v>13</v>
      </c>
      <c r="C27" s="43">
        <v>44</v>
      </c>
      <c r="D27" s="43" t="s">
        <v>27</v>
      </c>
      <c r="E27" s="44" t="s">
        <v>23</v>
      </c>
      <c r="F27" s="81">
        <v>105</v>
      </c>
      <c r="G27" s="51">
        <v>104.94157725559208</v>
      </c>
      <c r="H27" s="47">
        <f t="shared" ref="H27:H28" si="9">0.05*G27</f>
        <v>5.2470788627796043</v>
      </c>
      <c r="I27" s="51">
        <v>4</v>
      </c>
      <c r="J27" s="51">
        <f t="shared" si="8"/>
        <v>5.5671685080192733E-2</v>
      </c>
      <c r="K27" s="82">
        <v>0.02</v>
      </c>
      <c r="M27" s="41" t="s">
        <v>12</v>
      </c>
      <c r="N27" s="42" t="s">
        <v>13</v>
      </c>
      <c r="O27" s="44">
        <v>44</v>
      </c>
      <c r="P27" s="43" t="s">
        <v>27</v>
      </c>
      <c r="Q27" s="44" t="s">
        <v>23</v>
      </c>
      <c r="R27" s="50">
        <f t="shared" si="5"/>
        <v>105</v>
      </c>
      <c r="S27" s="83">
        <v>101.1</v>
      </c>
      <c r="T27" s="47">
        <v>6.6</v>
      </c>
      <c r="U27" s="44">
        <v>1</v>
      </c>
      <c r="V27" s="51">
        <f t="shared" si="3"/>
        <v>3.8575667655786408</v>
      </c>
      <c r="W27" s="37">
        <v>0.59</v>
      </c>
    </row>
    <row r="28" spans="1:23" x14ac:dyDescent="0.25">
      <c r="A28" s="41" t="s">
        <v>21</v>
      </c>
      <c r="B28" s="42" t="s">
        <v>13</v>
      </c>
      <c r="C28" s="43">
        <v>45</v>
      </c>
      <c r="D28" s="43" t="s">
        <v>27</v>
      </c>
      <c r="E28" s="44" t="s">
        <v>23</v>
      </c>
      <c r="F28" s="81">
        <v>143</v>
      </c>
      <c r="G28" s="51">
        <v>141.77655712825091</v>
      </c>
      <c r="H28" s="47">
        <f t="shared" si="9"/>
        <v>7.0888278564125464</v>
      </c>
      <c r="I28" s="51">
        <v>4</v>
      </c>
      <c r="J28" s="51">
        <f t="shared" ref="J28" si="10">((F28-G28)/G28)*100</f>
        <v>0.86293735475771272</v>
      </c>
      <c r="K28" s="82">
        <v>0.17</v>
      </c>
      <c r="M28" s="41" t="s">
        <v>21</v>
      </c>
      <c r="N28" s="42" t="s">
        <v>13</v>
      </c>
      <c r="O28" s="44">
        <v>45</v>
      </c>
      <c r="P28" s="43" t="s">
        <v>27</v>
      </c>
      <c r="Q28" s="44" t="s">
        <v>23</v>
      </c>
      <c r="R28" s="50">
        <f t="shared" si="5"/>
        <v>143</v>
      </c>
      <c r="S28" s="83">
        <v>140.4</v>
      </c>
      <c r="T28" s="47">
        <v>6.1</v>
      </c>
      <c r="U28" s="44">
        <v>1</v>
      </c>
      <c r="V28" s="51">
        <f t="shared" si="3"/>
        <v>1.8518518518518476</v>
      </c>
      <c r="W28" s="37">
        <v>0.42</v>
      </c>
    </row>
    <row r="29" spans="1:23" x14ac:dyDescent="0.25">
      <c r="A29" s="41" t="s">
        <v>17</v>
      </c>
      <c r="B29" s="42" t="s">
        <v>13</v>
      </c>
      <c r="C29" s="43">
        <v>46</v>
      </c>
      <c r="D29" s="43" t="s">
        <v>27</v>
      </c>
      <c r="E29" s="44" t="s">
        <v>23</v>
      </c>
      <c r="F29" s="50">
        <v>95.5</v>
      </c>
      <c r="G29" s="83">
        <v>97.507987725773162</v>
      </c>
      <c r="H29" s="47">
        <f>0.05*G29</f>
        <v>4.8753993862886587</v>
      </c>
      <c r="I29" s="51">
        <v>4</v>
      </c>
      <c r="J29" s="51">
        <f t="shared" ref="J29" si="11">((F29-G29)/G29)*100</f>
        <v>-2.0593058810938971</v>
      </c>
      <c r="K29" s="82">
        <v>-0.41</v>
      </c>
      <c r="M29" s="41" t="s">
        <v>17</v>
      </c>
      <c r="N29" s="42" t="s">
        <v>13</v>
      </c>
      <c r="O29" s="44">
        <v>46</v>
      </c>
      <c r="P29" s="43" t="s">
        <v>27</v>
      </c>
      <c r="Q29" s="44" t="s">
        <v>23</v>
      </c>
      <c r="R29" s="50">
        <f t="shared" si="5"/>
        <v>95.5</v>
      </c>
      <c r="S29" s="47">
        <v>95.78</v>
      </c>
      <c r="T29" s="47">
        <v>3.38</v>
      </c>
      <c r="U29" s="44">
        <v>1</v>
      </c>
      <c r="V29" s="51">
        <f t="shared" si="3"/>
        <v>-0.29233660471914924</v>
      </c>
      <c r="W29" s="37">
        <v>-0.08</v>
      </c>
    </row>
    <row r="30" spans="1:23" x14ac:dyDescent="0.25">
      <c r="A30" s="41" t="s">
        <v>16</v>
      </c>
      <c r="B30" s="42" t="s">
        <v>13</v>
      </c>
      <c r="C30" s="43">
        <v>47</v>
      </c>
      <c r="D30" s="43" t="s">
        <v>25</v>
      </c>
      <c r="E30" s="44" t="s">
        <v>23</v>
      </c>
      <c r="F30" s="81"/>
      <c r="G30" s="51">
        <v>94.155364832847837</v>
      </c>
      <c r="H30" s="47">
        <f t="shared" ref="H30:H34" si="12">0.075*G30</f>
        <v>7.0616523624635876</v>
      </c>
      <c r="I30" s="51">
        <v>4</v>
      </c>
      <c r="J30" s="51"/>
      <c r="K30" s="82"/>
      <c r="M30" s="41" t="s">
        <v>16</v>
      </c>
      <c r="N30" s="42" t="s">
        <v>13</v>
      </c>
      <c r="O30" s="44">
        <v>47</v>
      </c>
      <c r="P30" s="43" t="s">
        <v>25</v>
      </c>
      <c r="Q30" s="44" t="s">
        <v>23</v>
      </c>
      <c r="R30" s="50">
        <f t="shared" si="5"/>
        <v>0</v>
      </c>
      <c r="S30" s="83">
        <v>88.08</v>
      </c>
      <c r="T30" s="47">
        <v>6.5</v>
      </c>
      <c r="U30" s="44">
        <v>1</v>
      </c>
      <c r="V30" s="51"/>
      <c r="W30" s="82"/>
    </row>
    <row r="31" spans="1:23" x14ac:dyDescent="0.25">
      <c r="A31" s="41" t="s">
        <v>12</v>
      </c>
      <c r="B31" s="42" t="s">
        <v>13</v>
      </c>
      <c r="C31" s="43">
        <v>48</v>
      </c>
      <c r="D31" s="43" t="s">
        <v>25</v>
      </c>
      <c r="E31" s="44" t="s">
        <v>23</v>
      </c>
      <c r="F31" s="50"/>
      <c r="G31" s="83">
        <v>212.49440371482166</v>
      </c>
      <c r="H31" s="47">
        <f t="shared" si="12"/>
        <v>15.937080278611624</v>
      </c>
      <c r="I31" s="51">
        <v>4</v>
      </c>
      <c r="J31" s="51"/>
      <c r="K31" s="82"/>
      <c r="M31" s="41" t="s">
        <v>12</v>
      </c>
      <c r="N31" s="42" t="s">
        <v>13</v>
      </c>
      <c r="O31" s="44">
        <v>48</v>
      </c>
      <c r="P31" s="43" t="s">
        <v>25</v>
      </c>
      <c r="Q31" s="44" t="s">
        <v>23</v>
      </c>
      <c r="R31" s="50">
        <f t="shared" si="5"/>
        <v>0</v>
      </c>
      <c r="S31" s="47">
        <v>210.2</v>
      </c>
      <c r="T31" s="47">
        <v>9.6</v>
      </c>
      <c r="U31" s="44">
        <v>1</v>
      </c>
      <c r="V31" s="51"/>
      <c r="W31" s="82"/>
    </row>
    <row r="32" spans="1:23" x14ac:dyDescent="0.25">
      <c r="A32" s="41" t="s">
        <v>24</v>
      </c>
      <c r="B32" s="42" t="s">
        <v>13</v>
      </c>
      <c r="C32" s="43">
        <v>49</v>
      </c>
      <c r="D32" s="43" t="s">
        <v>25</v>
      </c>
      <c r="E32" s="44" t="s">
        <v>23</v>
      </c>
      <c r="F32" s="50"/>
      <c r="G32" s="83">
        <v>82.749679882828687</v>
      </c>
      <c r="H32" s="47">
        <f t="shared" si="12"/>
        <v>6.2062259912121513</v>
      </c>
      <c r="I32" s="51">
        <v>4</v>
      </c>
      <c r="J32" s="51"/>
      <c r="K32" s="82"/>
      <c r="M32" s="41" t="s">
        <v>24</v>
      </c>
      <c r="N32" s="42" t="s">
        <v>13</v>
      </c>
      <c r="O32" s="44">
        <v>49</v>
      </c>
      <c r="P32" s="43" t="s">
        <v>25</v>
      </c>
      <c r="Q32" s="44" t="s">
        <v>23</v>
      </c>
      <c r="R32" s="50">
        <f t="shared" si="5"/>
        <v>0</v>
      </c>
      <c r="S32" s="47">
        <v>82.32</v>
      </c>
      <c r="T32" s="47">
        <v>5.69</v>
      </c>
      <c r="U32" s="44">
        <v>1</v>
      </c>
      <c r="V32" s="51"/>
      <c r="W32" s="82"/>
    </row>
    <row r="33" spans="1:23" x14ac:dyDescent="0.25">
      <c r="A33" s="41" t="s">
        <v>20</v>
      </c>
      <c r="B33" s="42" t="s">
        <v>13</v>
      </c>
      <c r="C33" s="43">
        <v>50</v>
      </c>
      <c r="D33" s="43" t="s">
        <v>25</v>
      </c>
      <c r="E33" s="44" t="s">
        <v>23</v>
      </c>
      <c r="F33" s="50"/>
      <c r="G33" s="83">
        <v>64.704750368201985</v>
      </c>
      <c r="H33" s="47">
        <f t="shared" si="12"/>
        <v>4.8528562776151487</v>
      </c>
      <c r="I33" s="51">
        <v>4</v>
      </c>
      <c r="J33" s="51"/>
      <c r="K33" s="82"/>
      <c r="M33" s="41" t="s">
        <v>20</v>
      </c>
      <c r="N33" s="42" t="s">
        <v>13</v>
      </c>
      <c r="O33" s="44">
        <v>50</v>
      </c>
      <c r="P33" s="43" t="s">
        <v>25</v>
      </c>
      <c r="Q33" s="44" t="s">
        <v>23</v>
      </c>
      <c r="R33" s="50">
        <f t="shared" si="5"/>
        <v>0</v>
      </c>
      <c r="S33" s="47">
        <v>63.13</v>
      </c>
      <c r="T33" s="47">
        <v>9.83</v>
      </c>
      <c r="U33" s="44">
        <v>1</v>
      </c>
      <c r="V33" s="51"/>
      <c r="W33" s="82"/>
    </row>
    <row r="34" spans="1:23" x14ac:dyDescent="0.25">
      <c r="A34" s="41" t="s">
        <v>17</v>
      </c>
      <c r="B34" s="42" t="s">
        <v>13</v>
      </c>
      <c r="C34" s="43">
        <v>51</v>
      </c>
      <c r="D34" s="43" t="s">
        <v>25</v>
      </c>
      <c r="E34" s="44" t="s">
        <v>23</v>
      </c>
      <c r="F34" s="81"/>
      <c r="G34" s="51">
        <v>282.37225322227192</v>
      </c>
      <c r="H34" s="47">
        <f t="shared" si="12"/>
        <v>21.177918991670392</v>
      </c>
      <c r="I34" s="44">
        <v>4</v>
      </c>
      <c r="J34" s="51"/>
      <c r="K34" s="82"/>
      <c r="M34" s="41" t="s">
        <v>17</v>
      </c>
      <c r="N34" s="42" t="s">
        <v>13</v>
      </c>
      <c r="O34" s="44">
        <v>51</v>
      </c>
      <c r="P34" s="43" t="s">
        <v>25</v>
      </c>
      <c r="Q34" s="44" t="s">
        <v>23</v>
      </c>
      <c r="R34" s="50">
        <f t="shared" si="5"/>
        <v>0</v>
      </c>
      <c r="S34" s="83">
        <v>283.3</v>
      </c>
      <c r="T34" s="47">
        <v>11.2</v>
      </c>
      <c r="U34" s="44">
        <v>1</v>
      </c>
      <c r="V34" s="51"/>
      <c r="W34" s="82"/>
    </row>
    <row r="35" spans="1:23" x14ac:dyDescent="0.25">
      <c r="A35" s="41" t="s">
        <v>12</v>
      </c>
      <c r="B35" s="42" t="s">
        <v>13</v>
      </c>
      <c r="C35" s="43">
        <v>52</v>
      </c>
      <c r="D35" s="43" t="s">
        <v>76</v>
      </c>
      <c r="E35" s="44" t="s">
        <v>23</v>
      </c>
      <c r="F35" s="81">
        <v>61.9</v>
      </c>
      <c r="G35" s="51">
        <v>65.318746697234772</v>
      </c>
      <c r="H35" s="47">
        <f t="shared" ref="H35:H39" si="13">0.05*G35</f>
        <v>3.2659373348617389</v>
      </c>
      <c r="I35" s="44">
        <v>4</v>
      </c>
      <c r="J35" s="47">
        <f t="shared" ref="J35:J40" si="14">((F35-G35))</f>
        <v>-3.4187466972347735</v>
      </c>
      <c r="K35" s="82">
        <v>-1.04</v>
      </c>
      <c r="M35" s="41" t="s">
        <v>12</v>
      </c>
      <c r="N35" s="42" t="s">
        <v>13</v>
      </c>
      <c r="O35" s="44">
        <v>52</v>
      </c>
      <c r="P35" s="43" t="s">
        <v>76</v>
      </c>
      <c r="Q35" s="44" t="s">
        <v>23</v>
      </c>
      <c r="R35" s="50">
        <f t="shared" si="5"/>
        <v>61.9</v>
      </c>
      <c r="S35" s="83">
        <v>64.760000000000005</v>
      </c>
      <c r="T35" s="47">
        <v>4.5599999999999996</v>
      </c>
      <c r="U35" s="44">
        <v>1</v>
      </c>
      <c r="V35" s="47">
        <f t="shared" ref="V35:V47" si="15">((R35-S35))</f>
        <v>-2.8600000000000065</v>
      </c>
      <c r="W35" s="37">
        <v>-0.63</v>
      </c>
    </row>
    <row r="36" spans="1:23" x14ac:dyDescent="0.25">
      <c r="A36" s="41" t="s">
        <v>26</v>
      </c>
      <c r="B36" s="42" t="s">
        <v>13</v>
      </c>
      <c r="C36" s="43">
        <v>53</v>
      </c>
      <c r="D36" s="43" t="s">
        <v>76</v>
      </c>
      <c r="E36" s="44" t="s">
        <v>23</v>
      </c>
      <c r="F36" s="81">
        <v>210</v>
      </c>
      <c r="G36" s="51">
        <v>221.61715495250212</v>
      </c>
      <c r="H36" s="47">
        <f t="shared" si="13"/>
        <v>11.080857747625107</v>
      </c>
      <c r="I36" s="44">
        <v>4</v>
      </c>
      <c r="J36" s="47">
        <f t="shared" si="14"/>
        <v>-11.617154952502119</v>
      </c>
      <c r="K36" s="82">
        <v>-1.05</v>
      </c>
      <c r="M36" s="41" t="s">
        <v>26</v>
      </c>
      <c r="N36" s="42" t="s">
        <v>13</v>
      </c>
      <c r="O36" s="44">
        <v>53</v>
      </c>
      <c r="P36" s="43" t="s">
        <v>76</v>
      </c>
      <c r="Q36" s="44" t="s">
        <v>23</v>
      </c>
      <c r="R36" s="50">
        <f t="shared" si="5"/>
        <v>210</v>
      </c>
      <c r="S36" s="83">
        <v>216.6</v>
      </c>
      <c r="T36" s="47">
        <v>10.1</v>
      </c>
      <c r="U36" s="44">
        <v>1</v>
      </c>
      <c r="V36" s="47">
        <f t="shared" si="15"/>
        <v>-6.5999999999999943</v>
      </c>
      <c r="W36" s="37">
        <v>-0.65</v>
      </c>
    </row>
    <row r="37" spans="1:23" x14ac:dyDescent="0.25">
      <c r="A37" s="41" t="s">
        <v>21</v>
      </c>
      <c r="B37" s="42" t="s">
        <v>13</v>
      </c>
      <c r="C37" s="43">
        <v>54</v>
      </c>
      <c r="D37" s="43" t="s">
        <v>76</v>
      </c>
      <c r="E37" s="44" t="s">
        <v>23</v>
      </c>
      <c r="F37" s="81">
        <v>96</v>
      </c>
      <c r="G37" s="51">
        <v>99.891508625970431</v>
      </c>
      <c r="H37" s="47">
        <f t="shared" si="13"/>
        <v>4.9945754312985216</v>
      </c>
      <c r="I37" s="44">
        <v>4</v>
      </c>
      <c r="J37" s="47">
        <f t="shared" si="14"/>
        <v>-3.891508625970431</v>
      </c>
      <c r="K37" s="82">
        <v>-0.78</v>
      </c>
      <c r="M37" s="41" t="s">
        <v>21</v>
      </c>
      <c r="N37" s="42" t="s">
        <v>13</v>
      </c>
      <c r="O37" s="44">
        <v>54</v>
      </c>
      <c r="P37" s="43" t="s">
        <v>76</v>
      </c>
      <c r="Q37" s="44" t="s">
        <v>23</v>
      </c>
      <c r="R37" s="50">
        <f t="shared" si="5"/>
        <v>96</v>
      </c>
      <c r="S37" s="83">
        <v>99.12</v>
      </c>
      <c r="T37" s="47">
        <v>5.39</v>
      </c>
      <c r="U37" s="44">
        <v>1</v>
      </c>
      <c r="V37" s="47">
        <f t="shared" si="15"/>
        <v>-3.1200000000000045</v>
      </c>
      <c r="W37" s="37">
        <v>-0.57999999999999996</v>
      </c>
    </row>
    <row r="38" spans="1:23" x14ac:dyDescent="0.25">
      <c r="A38" s="41" t="s">
        <v>20</v>
      </c>
      <c r="B38" s="42" t="s">
        <v>13</v>
      </c>
      <c r="C38" s="43">
        <v>55</v>
      </c>
      <c r="D38" s="43" t="s">
        <v>76</v>
      </c>
      <c r="E38" s="44" t="s">
        <v>23</v>
      </c>
      <c r="F38" s="81" t="s">
        <v>80</v>
      </c>
      <c r="G38" s="51">
        <v>431.98432660981905</v>
      </c>
      <c r="H38" s="47">
        <f t="shared" si="13"/>
        <v>21.599216330490954</v>
      </c>
      <c r="I38" s="44">
        <v>4</v>
      </c>
      <c r="J38" s="47">
        <v>-14.98432660981905</v>
      </c>
      <c r="K38" s="82">
        <v>-0.69</v>
      </c>
      <c r="M38" s="41" t="s">
        <v>20</v>
      </c>
      <c r="N38" s="42" t="s">
        <v>13</v>
      </c>
      <c r="O38" s="44">
        <v>55</v>
      </c>
      <c r="P38" s="43" t="s">
        <v>76</v>
      </c>
      <c r="Q38" s="44" t="s">
        <v>23</v>
      </c>
      <c r="R38" s="50" t="str">
        <f t="shared" si="5"/>
        <v>&gt;417</v>
      </c>
      <c r="S38" s="83">
        <v>429.6</v>
      </c>
      <c r="T38" s="47">
        <v>11</v>
      </c>
      <c r="U38" s="44">
        <v>1</v>
      </c>
      <c r="V38" s="47">
        <v>-14.98432660981905</v>
      </c>
      <c r="W38" s="37">
        <v>-1.1499999999999999</v>
      </c>
    </row>
    <row r="39" spans="1:23" x14ac:dyDescent="0.25">
      <c r="A39" s="41" t="s">
        <v>19</v>
      </c>
      <c r="B39" s="42" t="s">
        <v>13</v>
      </c>
      <c r="C39" s="43">
        <v>56</v>
      </c>
      <c r="D39" s="43" t="s">
        <v>76</v>
      </c>
      <c r="E39" s="44" t="s">
        <v>23</v>
      </c>
      <c r="F39" s="50">
        <v>66.5</v>
      </c>
      <c r="G39" s="83">
        <v>63.569115578957032</v>
      </c>
      <c r="H39" s="47">
        <f t="shared" si="13"/>
        <v>3.1784557789478516</v>
      </c>
      <c r="I39" s="44">
        <v>4</v>
      </c>
      <c r="J39" s="47">
        <f t="shared" si="14"/>
        <v>2.9308844210429683</v>
      </c>
      <c r="K39" s="82">
        <v>0.91</v>
      </c>
      <c r="M39" s="41" t="s">
        <v>19</v>
      </c>
      <c r="N39" s="42" t="s">
        <v>13</v>
      </c>
      <c r="O39" s="44">
        <v>56</v>
      </c>
      <c r="P39" s="43" t="s">
        <v>76</v>
      </c>
      <c r="Q39" s="44" t="s">
        <v>23</v>
      </c>
      <c r="R39" s="50">
        <f t="shared" si="5"/>
        <v>66.5</v>
      </c>
      <c r="S39" s="47">
        <v>59.66</v>
      </c>
      <c r="T39" s="47">
        <v>9.5</v>
      </c>
      <c r="U39" s="44">
        <v>1</v>
      </c>
      <c r="V39" s="47">
        <f t="shared" si="15"/>
        <v>6.8400000000000034</v>
      </c>
      <c r="W39" s="37">
        <v>0.72</v>
      </c>
    </row>
    <row r="40" spans="1:23" x14ac:dyDescent="0.25">
      <c r="A40" s="41" t="s">
        <v>17</v>
      </c>
      <c r="B40" s="42" t="s">
        <v>13</v>
      </c>
      <c r="C40" s="43">
        <v>57</v>
      </c>
      <c r="D40" s="43" t="s">
        <v>76</v>
      </c>
      <c r="E40" s="44" t="s">
        <v>23</v>
      </c>
      <c r="F40" s="81">
        <v>259</v>
      </c>
      <c r="G40" s="83">
        <v>264.69298610400398</v>
      </c>
      <c r="H40" s="47">
        <f t="shared" ref="H40" si="16">0.05*G40</f>
        <v>13.2346493052002</v>
      </c>
      <c r="I40" s="44">
        <v>4</v>
      </c>
      <c r="J40" s="47">
        <f t="shared" si="14"/>
        <v>-5.6929861040039782</v>
      </c>
      <c r="K40" s="82">
        <v>-0.43</v>
      </c>
      <c r="M40" s="41" t="s">
        <v>17</v>
      </c>
      <c r="N40" s="42" t="s">
        <v>13</v>
      </c>
      <c r="O40" s="44">
        <v>57</v>
      </c>
      <c r="P40" s="43" t="s">
        <v>76</v>
      </c>
      <c r="Q40" s="44" t="s">
        <v>23</v>
      </c>
      <c r="R40" s="50">
        <f t="shared" si="5"/>
        <v>259</v>
      </c>
      <c r="S40" s="47">
        <v>263.3</v>
      </c>
      <c r="T40" s="47">
        <v>7.5</v>
      </c>
      <c r="U40" s="44" t="s">
        <v>75</v>
      </c>
      <c r="V40" s="47">
        <f t="shared" si="15"/>
        <v>-4.3000000000000114</v>
      </c>
      <c r="W40" s="37">
        <v>-0.57999999999999996</v>
      </c>
    </row>
    <row r="41" spans="1:23" x14ac:dyDescent="0.25">
      <c r="A41" s="41" t="s">
        <v>22</v>
      </c>
      <c r="B41" s="42" t="s">
        <v>13</v>
      </c>
      <c r="C41" s="43">
        <v>58</v>
      </c>
      <c r="D41" s="43" t="s">
        <v>18</v>
      </c>
      <c r="E41" s="44" t="s">
        <v>15</v>
      </c>
      <c r="F41" s="46">
        <v>20.97</v>
      </c>
      <c r="G41" s="47">
        <v>20.949151740208773</v>
      </c>
      <c r="H41" s="47">
        <v>0.15</v>
      </c>
      <c r="I41" s="44">
        <v>4</v>
      </c>
      <c r="J41" s="47">
        <f t="shared" ref="J41:J47" si="17">((F41-G41))</f>
        <v>2.0848259791225843E-2</v>
      </c>
      <c r="K41" s="82">
        <v>0.13</v>
      </c>
      <c r="M41" s="41" t="s">
        <v>22</v>
      </c>
      <c r="N41" s="42" t="s">
        <v>13</v>
      </c>
      <c r="O41" s="44">
        <v>58</v>
      </c>
      <c r="P41" s="43" t="s">
        <v>18</v>
      </c>
      <c r="Q41" s="44" t="s">
        <v>15</v>
      </c>
      <c r="R41" s="50">
        <f t="shared" si="5"/>
        <v>20.97</v>
      </c>
      <c r="S41" s="47">
        <v>20.93</v>
      </c>
      <c r="T41" s="47">
        <v>0.11</v>
      </c>
      <c r="U41" s="44" t="s">
        <v>75</v>
      </c>
      <c r="V41" s="47">
        <f t="shared" si="15"/>
        <v>3.9999999999999147E-2</v>
      </c>
      <c r="W41" s="37">
        <v>0.39</v>
      </c>
    </row>
    <row r="42" spans="1:23" x14ac:dyDescent="0.25">
      <c r="A42" s="41" t="s">
        <v>12</v>
      </c>
      <c r="B42" s="42" t="s">
        <v>13</v>
      </c>
      <c r="C42" s="43">
        <v>59</v>
      </c>
      <c r="D42" s="43" t="s">
        <v>18</v>
      </c>
      <c r="E42" s="44" t="s">
        <v>15</v>
      </c>
      <c r="F42" s="46">
        <v>11.77</v>
      </c>
      <c r="G42" s="47">
        <v>11.829556414607039</v>
      </c>
      <c r="H42" s="47">
        <v>0.15</v>
      </c>
      <c r="I42" s="44">
        <v>4</v>
      </c>
      <c r="J42" s="47">
        <f t="shared" si="17"/>
        <v>-5.9556414607039088E-2</v>
      </c>
      <c r="K42" s="82">
        <v>-0.4</v>
      </c>
      <c r="M42" s="41" t="s">
        <v>12</v>
      </c>
      <c r="N42" s="42" t="s">
        <v>13</v>
      </c>
      <c r="O42" s="44">
        <v>59</v>
      </c>
      <c r="P42" s="43" t="s">
        <v>18</v>
      </c>
      <c r="Q42" s="44" t="s">
        <v>15</v>
      </c>
      <c r="R42" s="50">
        <f t="shared" si="5"/>
        <v>11.77</v>
      </c>
      <c r="S42" s="47">
        <v>11.82</v>
      </c>
      <c r="T42" s="47">
        <v>0.11</v>
      </c>
      <c r="U42" s="44" t="s">
        <v>75</v>
      </c>
      <c r="V42" s="47">
        <f t="shared" si="15"/>
        <v>-5.0000000000000711E-2</v>
      </c>
      <c r="W42" s="37">
        <v>-0.43</v>
      </c>
    </row>
    <row r="43" spans="1:23" x14ac:dyDescent="0.25">
      <c r="A43" s="41" t="s">
        <v>26</v>
      </c>
      <c r="B43" s="42" t="s">
        <v>13</v>
      </c>
      <c r="C43" s="43">
        <v>60</v>
      </c>
      <c r="D43" s="43" t="s">
        <v>18</v>
      </c>
      <c r="E43" s="44" t="s">
        <v>15</v>
      </c>
      <c r="F43" s="46">
        <v>14.07</v>
      </c>
      <c r="G43" s="47">
        <v>14.073520885865022</v>
      </c>
      <c r="H43" s="47">
        <v>0.15</v>
      </c>
      <c r="I43" s="44">
        <v>4</v>
      </c>
      <c r="J43" s="47">
        <f t="shared" si="17"/>
        <v>-3.5208858650221941E-3</v>
      </c>
      <c r="K43" s="82">
        <v>0</v>
      </c>
      <c r="M43" s="41" t="s">
        <v>26</v>
      </c>
      <c r="N43" s="42" t="s">
        <v>13</v>
      </c>
      <c r="O43" s="44">
        <v>60</v>
      </c>
      <c r="P43" s="43" t="s">
        <v>18</v>
      </c>
      <c r="Q43" s="44" t="s">
        <v>15</v>
      </c>
      <c r="R43" s="50">
        <f t="shared" si="5"/>
        <v>14.07</v>
      </c>
      <c r="S43" s="47">
        <v>14.13</v>
      </c>
      <c r="T43" s="47">
        <v>0.15</v>
      </c>
      <c r="U43" s="44" t="s">
        <v>75</v>
      </c>
      <c r="V43" s="47">
        <f t="shared" si="15"/>
        <v>-6.0000000000000497E-2</v>
      </c>
      <c r="W43" s="37">
        <v>-0.41</v>
      </c>
    </row>
    <row r="44" spans="1:23" x14ac:dyDescent="0.25">
      <c r="A44" s="41" t="s">
        <v>21</v>
      </c>
      <c r="B44" s="42" t="s">
        <v>13</v>
      </c>
      <c r="C44" s="43">
        <v>61</v>
      </c>
      <c r="D44" s="43" t="s">
        <v>18</v>
      </c>
      <c r="E44" s="44" t="s">
        <v>15</v>
      </c>
      <c r="F44" s="46">
        <v>13.68</v>
      </c>
      <c r="G44" s="47">
        <v>13.704268556972899</v>
      </c>
      <c r="H44" s="47">
        <v>0.15</v>
      </c>
      <c r="I44" s="51">
        <v>4</v>
      </c>
      <c r="J44" s="47">
        <f t="shared" si="17"/>
        <v>-2.4268556972899091E-2</v>
      </c>
      <c r="K44" s="82">
        <v>-0.13</v>
      </c>
      <c r="M44" s="41" t="s">
        <v>21</v>
      </c>
      <c r="N44" s="42" t="s">
        <v>13</v>
      </c>
      <c r="O44" s="44">
        <v>61</v>
      </c>
      <c r="P44" s="43" t="s">
        <v>18</v>
      </c>
      <c r="Q44" s="44" t="s">
        <v>15</v>
      </c>
      <c r="R44" s="50">
        <f t="shared" si="5"/>
        <v>13.68</v>
      </c>
      <c r="S44" s="47">
        <v>13.71</v>
      </c>
      <c r="T44" s="47">
        <v>0.12</v>
      </c>
      <c r="U44" s="44" t="s">
        <v>75</v>
      </c>
      <c r="V44" s="47">
        <f t="shared" si="15"/>
        <v>-3.0000000000001137E-2</v>
      </c>
      <c r="W44" s="37">
        <v>-0.25</v>
      </c>
    </row>
    <row r="45" spans="1:23" x14ac:dyDescent="0.25">
      <c r="A45" s="41" t="s">
        <v>24</v>
      </c>
      <c r="B45" s="42" t="s">
        <v>13</v>
      </c>
      <c r="C45" s="43">
        <v>62</v>
      </c>
      <c r="D45" s="43" t="s">
        <v>18</v>
      </c>
      <c r="E45" s="44" t="s">
        <v>15</v>
      </c>
      <c r="F45" s="46">
        <v>6.64</v>
      </c>
      <c r="G45" s="47">
        <v>6.6895964222574564</v>
      </c>
      <c r="H45" s="47">
        <v>0.15</v>
      </c>
      <c r="I45" s="51">
        <v>4</v>
      </c>
      <c r="J45" s="47">
        <f t="shared" si="17"/>
        <v>-4.9596422257456751E-2</v>
      </c>
      <c r="K45" s="82">
        <v>-0.33</v>
      </c>
      <c r="M45" s="41" t="s">
        <v>24</v>
      </c>
      <c r="N45" s="42" t="s">
        <v>13</v>
      </c>
      <c r="O45" s="44">
        <v>62</v>
      </c>
      <c r="P45" s="43" t="s">
        <v>18</v>
      </c>
      <c r="Q45" s="44" t="s">
        <v>15</v>
      </c>
      <c r="R45" s="50">
        <f t="shared" si="5"/>
        <v>6.64</v>
      </c>
      <c r="S45" s="47">
        <v>6.6989999999999998</v>
      </c>
      <c r="T45" s="47">
        <v>9.8000000000000004E-2</v>
      </c>
      <c r="U45" s="44" t="s">
        <v>75</v>
      </c>
      <c r="V45" s="47">
        <f t="shared" si="15"/>
        <v>-5.9000000000000163E-2</v>
      </c>
      <c r="W45" s="37">
        <v>-0.6</v>
      </c>
    </row>
    <row r="46" spans="1:23" x14ac:dyDescent="0.25">
      <c r="A46" s="41" t="s">
        <v>19</v>
      </c>
      <c r="B46" s="42" t="s">
        <v>13</v>
      </c>
      <c r="C46" s="43">
        <v>63</v>
      </c>
      <c r="D46" s="43" t="s">
        <v>18</v>
      </c>
      <c r="E46" s="44" t="s">
        <v>15</v>
      </c>
      <c r="F46" s="46">
        <v>0.64</v>
      </c>
      <c r="G46" s="47">
        <v>0.66851962304664203</v>
      </c>
      <c r="H46" s="47">
        <v>0.15</v>
      </c>
      <c r="I46" s="51">
        <v>4</v>
      </c>
      <c r="J46" s="47">
        <f t="shared" si="17"/>
        <v>-2.8519623046642018E-2</v>
      </c>
      <c r="K46" s="82">
        <v>-0.2</v>
      </c>
      <c r="M46" s="41" t="s">
        <v>19</v>
      </c>
      <c r="N46" s="42" t="s">
        <v>13</v>
      </c>
      <c r="O46" s="44">
        <v>63</v>
      </c>
      <c r="P46" s="43" t="s">
        <v>18</v>
      </c>
      <c r="Q46" s="44" t="s">
        <v>15</v>
      </c>
      <c r="R46" s="50">
        <f t="shared" si="5"/>
        <v>0.64</v>
      </c>
      <c r="S46" s="47">
        <v>0.65039999999999998</v>
      </c>
      <c r="T46" s="47">
        <v>0.10440000000000001</v>
      </c>
      <c r="U46" s="44" t="s">
        <v>75</v>
      </c>
      <c r="V46" s="47">
        <f t="shared" si="15"/>
        <v>-1.0399999999999965E-2</v>
      </c>
      <c r="W46" s="37">
        <v>-0.1</v>
      </c>
    </row>
    <row r="47" spans="1:23" x14ac:dyDescent="0.25">
      <c r="A47" s="41" t="s">
        <v>17</v>
      </c>
      <c r="B47" s="42" t="s">
        <v>13</v>
      </c>
      <c r="C47" s="43">
        <v>64</v>
      </c>
      <c r="D47" s="43" t="s">
        <v>18</v>
      </c>
      <c r="E47" s="44" t="s">
        <v>15</v>
      </c>
      <c r="F47" s="46">
        <v>5.37</v>
      </c>
      <c r="G47" s="47">
        <v>5.4296131068592475</v>
      </c>
      <c r="H47" s="47">
        <v>0.15</v>
      </c>
      <c r="I47" s="51">
        <v>4</v>
      </c>
      <c r="J47" s="47">
        <f t="shared" si="17"/>
        <v>-5.9613106859247367E-2</v>
      </c>
      <c r="K47" s="82">
        <v>-0.4</v>
      </c>
      <c r="M47" s="41" t="s">
        <v>17</v>
      </c>
      <c r="N47" s="42" t="s">
        <v>13</v>
      </c>
      <c r="O47" s="44">
        <v>64</v>
      </c>
      <c r="P47" s="43" t="s">
        <v>18</v>
      </c>
      <c r="Q47" s="44" t="s">
        <v>15</v>
      </c>
      <c r="R47" s="50">
        <f t="shared" si="5"/>
        <v>5.37</v>
      </c>
      <c r="S47" s="47">
        <v>5.4169999999999998</v>
      </c>
      <c r="T47" s="47">
        <v>7.8E-2</v>
      </c>
      <c r="U47" s="44">
        <v>1</v>
      </c>
      <c r="V47" s="47">
        <f t="shared" si="15"/>
        <v>-4.6999999999999709E-2</v>
      </c>
      <c r="W47" s="37">
        <v>-0.6</v>
      </c>
    </row>
    <row r="48" spans="1:23" x14ac:dyDescent="0.25">
      <c r="A48" s="41" t="s">
        <v>12</v>
      </c>
      <c r="B48" s="42" t="s">
        <v>13</v>
      </c>
      <c r="C48" s="43" t="s">
        <v>78</v>
      </c>
      <c r="D48" s="43" t="s">
        <v>14</v>
      </c>
      <c r="E48" s="44" t="s">
        <v>15</v>
      </c>
      <c r="F48" s="46"/>
      <c r="G48" s="47">
        <v>5.5237094391352013</v>
      </c>
      <c r="H48" s="47">
        <f>G48*0.05</f>
        <v>0.27618547195676008</v>
      </c>
      <c r="I48" s="51">
        <v>4</v>
      </c>
      <c r="J48" s="51"/>
      <c r="K48" s="82"/>
      <c r="M48" s="41" t="s">
        <v>12</v>
      </c>
      <c r="N48" s="42" t="s">
        <v>13</v>
      </c>
      <c r="O48" s="44" t="s">
        <v>78</v>
      </c>
      <c r="P48" s="43" t="s">
        <v>14</v>
      </c>
      <c r="Q48" s="44" t="s">
        <v>15</v>
      </c>
      <c r="R48" s="50">
        <f t="shared" si="5"/>
        <v>0</v>
      </c>
      <c r="S48" s="47">
        <v>5.5410000000000004</v>
      </c>
      <c r="T48" s="47">
        <v>0.13600000000000001</v>
      </c>
      <c r="U48" s="44">
        <v>1</v>
      </c>
      <c r="V48" s="51"/>
      <c r="W48" s="82"/>
    </row>
    <row r="49" spans="1:23" ht="15.75" thickBot="1" x14ac:dyDescent="0.3">
      <c r="A49" s="84" t="s">
        <v>17</v>
      </c>
      <c r="B49" s="85" t="s">
        <v>13</v>
      </c>
      <c r="C49" s="86" t="s">
        <v>79</v>
      </c>
      <c r="D49" s="87" t="s">
        <v>14</v>
      </c>
      <c r="E49" s="88" t="s">
        <v>15</v>
      </c>
      <c r="F49" s="89"/>
      <c r="G49" s="90">
        <v>1.9875566593418836</v>
      </c>
      <c r="H49" s="90">
        <f>G49*0.05</f>
        <v>9.9377832967094182E-2</v>
      </c>
      <c r="I49" s="91">
        <v>4</v>
      </c>
      <c r="J49" s="91"/>
      <c r="K49" s="92"/>
      <c r="M49" s="84" t="s">
        <v>17</v>
      </c>
      <c r="N49" s="85" t="s">
        <v>13</v>
      </c>
      <c r="O49" s="85" t="s">
        <v>79</v>
      </c>
      <c r="P49" s="87" t="s">
        <v>14</v>
      </c>
      <c r="Q49" s="88" t="s">
        <v>15</v>
      </c>
      <c r="R49" s="97">
        <f t="shared" si="5"/>
        <v>0</v>
      </c>
      <c r="S49" s="90">
        <v>1.9550000000000001</v>
      </c>
      <c r="T49" s="90">
        <v>5.8000000000000003E-2</v>
      </c>
      <c r="U49" s="88">
        <v>1</v>
      </c>
      <c r="V49" s="91"/>
      <c r="W49" s="92"/>
    </row>
    <row r="51" spans="1:23" x14ac:dyDescent="0.25">
      <c r="W51" s="57"/>
    </row>
    <row r="52" spans="1:23" x14ac:dyDescent="0.25">
      <c r="K52" s="57"/>
    </row>
  </sheetData>
  <sheetProtection algorithmName="SHA-512" hashValue="bBtByGg0Pbme7Hk2IBeGkTgJ1Auaes9Uo/xzdJc+AQsf90F5sj+ibXZNhHoN3Kc3hgdbpvCx1fK7gtPtA8xstw==" saltValue="jyclSCigBE/O74qxGmIYKQ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2">
    <cfRule type="cellIs" dxfId="125" priority="34" stopIfTrue="1" operator="between">
      <formula>-2</formula>
      <formula>2</formula>
    </cfRule>
    <cfRule type="cellIs" dxfId="124" priority="35" stopIfTrue="1" operator="between">
      <formula>-3</formula>
      <formula>3</formula>
    </cfRule>
    <cfRule type="cellIs" dxfId="123" priority="36" operator="notBetween">
      <formula>-3</formula>
      <formula>3</formula>
    </cfRule>
  </conditionalFormatting>
  <conditionalFormatting sqref="K13:K15">
    <cfRule type="cellIs" dxfId="122" priority="19" stopIfTrue="1" operator="between">
      <formula>-2</formula>
      <formula>2</formula>
    </cfRule>
    <cfRule type="cellIs" dxfId="121" priority="20" stopIfTrue="1" operator="between">
      <formula>-3</formula>
      <formula>3</formula>
    </cfRule>
    <cfRule type="cellIs" dxfId="120" priority="21" operator="notBetween">
      <formula>-3</formula>
      <formula>3</formula>
    </cfRule>
  </conditionalFormatting>
  <conditionalFormatting sqref="K25:K29 K35:K47">
    <cfRule type="cellIs" dxfId="119" priority="16" stopIfTrue="1" operator="between">
      <formula>-2</formula>
      <formula>2</formula>
    </cfRule>
    <cfRule type="cellIs" dxfId="118" priority="17" stopIfTrue="1" operator="between">
      <formula>-3</formula>
      <formula>3</formula>
    </cfRule>
    <cfRule type="cellIs" dxfId="117" priority="18" operator="notBetween">
      <formula>-3</formula>
      <formula>3</formula>
    </cfRule>
  </conditionalFormatting>
  <conditionalFormatting sqref="W13:W15">
    <cfRule type="cellIs" dxfId="116" priority="4" stopIfTrue="1" operator="between">
      <formula>-2</formula>
      <formula>2</formula>
    </cfRule>
    <cfRule type="cellIs" dxfId="115" priority="5" stopIfTrue="1" operator="between">
      <formula>-3</formula>
      <formula>3</formula>
    </cfRule>
    <cfRule type="cellIs" dxfId="114" priority="6" operator="notBetween">
      <formula>-3</formula>
      <formula>3</formula>
    </cfRule>
  </conditionalFormatting>
  <conditionalFormatting sqref="W25:W29 W35:W47">
    <cfRule type="cellIs" dxfId="113" priority="1" stopIfTrue="1" operator="between">
      <formula>-2</formula>
      <formula>2</formula>
    </cfRule>
    <cfRule type="cellIs" dxfId="112" priority="2" stopIfTrue="1" operator="between">
      <formula>-3</formula>
      <formula>3</formula>
    </cfRule>
    <cfRule type="cellIs" dxfId="111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C349-031D-4883-8CC2-7A1843D4ED91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644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25">
        <v>96.78</v>
      </c>
      <c r="G14" s="38">
        <v>95.871998402186776</v>
      </c>
      <c r="H14" s="26">
        <f>G14*0.025</f>
        <v>2.3967999600546697</v>
      </c>
      <c r="I14" s="23"/>
      <c r="J14" s="27">
        <f>((F14-G14)/G14)*100</f>
        <v>0.94709781056625431</v>
      </c>
      <c r="K14" s="37">
        <f>(F14-G14)/H14</f>
        <v>0.37883912422650168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98.5</v>
      </c>
      <c r="G15" s="38">
        <v>98.3</v>
      </c>
      <c r="H15" s="26">
        <f>2/2</f>
        <v>1</v>
      </c>
      <c r="I15" s="23"/>
      <c r="J15" s="33">
        <f>F15-G15</f>
        <v>0.20000000000000284</v>
      </c>
      <c r="K15" s="37">
        <f t="shared" ref="K15:K28" si="0">(F15-G15)/H15</f>
        <v>0.20000000000000284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7.18</v>
      </c>
      <c r="G16" s="26">
        <v>6.7952092162003375</v>
      </c>
      <c r="H16" s="26">
        <f>G16*((14-0.53*G16)/200)</f>
        <v>0.35330124416039854</v>
      </c>
      <c r="I16" s="23"/>
      <c r="J16" s="27">
        <f>((F16-G16)/G16)*100</f>
        <v>5.6626775064156876</v>
      </c>
      <c r="K16" s="37">
        <f>(F16-G16)/H16</f>
        <v>1.0891294331954502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7.18</v>
      </c>
      <c r="G17" s="26">
        <v>6.5900556381263238</v>
      </c>
      <c r="H17" s="26">
        <f t="shared" ref="H17:H19" si="1">G17*((14-0.53*G17)/200)</f>
        <v>0.3462174863878012</v>
      </c>
      <c r="I17" s="23"/>
      <c r="J17" s="27">
        <f>((F17-G17)/G17)*100</f>
        <v>8.9520391673264861</v>
      </c>
      <c r="K17" s="37">
        <f>(F17-G17)/H17</f>
        <v>1.7039704378561462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25">
        <v>12.5</v>
      </c>
      <c r="G18" s="38">
        <v>12.119217210628339</v>
      </c>
      <c r="H18" s="26">
        <f t="shared" si="1"/>
        <v>0.45912532637824988</v>
      </c>
      <c r="I18" s="23"/>
      <c r="J18" s="27">
        <f t="shared" ref="J18:J28" si="2">((F18-G18)/G18)*100</f>
        <v>3.1419751189682579</v>
      </c>
      <c r="K18" s="37">
        <f t="shared" si="0"/>
        <v>0.82936568186167503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25">
        <v>12.4</v>
      </c>
      <c r="G19" s="38">
        <v>12.10238608838724</v>
      </c>
      <c r="H19" s="26">
        <f t="shared" si="1"/>
        <v>0.45902749125127595</v>
      </c>
      <c r="I19" s="23"/>
      <c r="J19" s="27">
        <f t="shared" si="2"/>
        <v>2.4591341694042788</v>
      </c>
      <c r="K19" s="37">
        <f t="shared" si="0"/>
        <v>0.64835748900678336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9.73</v>
      </c>
      <c r="G20" s="26">
        <v>9.64</v>
      </c>
      <c r="H20" s="26">
        <f>G20*0.05</f>
        <v>0.48200000000000004</v>
      </c>
      <c r="I20" s="23"/>
      <c r="J20" s="27">
        <f t="shared" si="2"/>
        <v>0.93360995850622253</v>
      </c>
      <c r="K20" s="37">
        <f t="shared" si="0"/>
        <v>0.18672199170124451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7.76</v>
      </c>
      <c r="G21" s="46">
        <v>6.7203268380141061</v>
      </c>
      <c r="H21" s="47">
        <f>G21*0.075/2</f>
        <v>0.25201225642552899</v>
      </c>
      <c r="I21" s="44"/>
      <c r="J21" s="48">
        <f t="shared" si="2"/>
        <v>15.470574378985456</v>
      </c>
      <c r="K21" s="82">
        <f t="shared" si="0"/>
        <v>4.1254865010627881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5">
        <v>12.78</v>
      </c>
      <c r="G22" s="46">
        <v>12.088762445805353</v>
      </c>
      <c r="H22" s="47">
        <f t="shared" ref="H22:H23" si="3">G22*0.075/2</f>
        <v>0.45332859171770068</v>
      </c>
      <c r="I22" s="51"/>
      <c r="J22" s="48">
        <f t="shared" si="2"/>
        <v>5.7180175166275795</v>
      </c>
      <c r="K22" s="82">
        <f t="shared" si="0"/>
        <v>1.5248046711006882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5">
        <v>21.47</v>
      </c>
      <c r="G23" s="46">
        <v>20.732525506387816</v>
      </c>
      <c r="H23" s="47">
        <f t="shared" si="3"/>
        <v>0.77746970648954306</v>
      </c>
      <c r="I23" s="51"/>
      <c r="J23" s="48">
        <f t="shared" si="2"/>
        <v>3.5570895276842296</v>
      </c>
      <c r="K23" s="82">
        <f t="shared" si="0"/>
        <v>0.94855720738246141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 t="s">
        <v>81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 t="s">
        <v>81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5">
        <v>78.87</v>
      </c>
      <c r="G26" s="46">
        <v>77.283617606520181</v>
      </c>
      <c r="H26" s="47">
        <f>G26*0.025</f>
        <v>1.9320904401630046</v>
      </c>
      <c r="I26" s="51"/>
      <c r="J26" s="48">
        <f t="shared" si="2"/>
        <v>2.0526761590751224</v>
      </c>
      <c r="K26" s="82">
        <f t="shared" si="0"/>
        <v>0.82107046363004887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49">
        <v>105.35</v>
      </c>
      <c r="G27" s="50">
        <v>104.10476669936662</v>
      </c>
      <c r="H27" s="47">
        <f t="shared" ref="H27:H28" si="4">G27*0.025</f>
        <v>2.6026191674841659</v>
      </c>
      <c r="I27" s="51"/>
      <c r="J27" s="48">
        <f t="shared" si="2"/>
        <v>1.1961347593519456</v>
      </c>
      <c r="K27" s="82">
        <f t="shared" si="0"/>
        <v>0.47845390374077812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45">
        <v>186.11</v>
      </c>
      <c r="G28" s="50">
        <v>184.92160070379984</v>
      </c>
      <c r="H28" s="47">
        <f t="shared" si="4"/>
        <v>4.6230400175949962</v>
      </c>
      <c r="I28" s="51"/>
      <c r="J28" s="48">
        <f t="shared" si="2"/>
        <v>0.64265034029404999</v>
      </c>
      <c r="K28" s="82">
        <f t="shared" si="0"/>
        <v>0.25706013611762002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81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81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40">
        <v>36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-3.2951437623099342</v>
      </c>
      <c r="K31" s="37">
        <v>-0.65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40">
        <f>F31</f>
        <v>36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1.437024513947585</v>
      </c>
      <c r="W31" s="37">
        <v>0.4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40">
        <v>84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2.4759564269128305</v>
      </c>
      <c r="K32" s="37">
        <v>0.49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40">
        <f t="shared" ref="R32:R67" si="8">F32</f>
        <v>84</v>
      </c>
      <c r="S32" s="25">
        <v>81.38</v>
      </c>
      <c r="T32" s="25">
        <v>2.2999999999999998</v>
      </c>
      <c r="U32" s="23">
        <v>1</v>
      </c>
      <c r="V32" s="28">
        <f t="shared" si="6"/>
        <v>3.2194642418284647</v>
      </c>
      <c r="W32" s="37">
        <v>1.1399999999999999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40">
        <v>49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-16.123900666024813</v>
      </c>
      <c r="K33" s="37">
        <v>-3.22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40">
        <f t="shared" si="8"/>
        <v>49</v>
      </c>
      <c r="S33" s="25">
        <v>57.63</v>
      </c>
      <c r="T33" s="25">
        <v>1.7</v>
      </c>
      <c r="U33" s="23">
        <v>1</v>
      </c>
      <c r="V33" s="28">
        <f t="shared" si="6"/>
        <v>-14.974839493319456</v>
      </c>
      <c r="W33" s="37">
        <v>-5.07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40">
        <v>35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40">
        <f t="shared" si="8"/>
        <v>35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40">
        <v>40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40">
        <f t="shared" si="8"/>
        <v>40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40">
        <v>50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40">
        <f t="shared" si="8"/>
        <v>50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40">
        <v>25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40">
        <f t="shared" si="8"/>
        <v>25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40">
        <v>27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40">
        <f t="shared" si="8"/>
        <v>27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40">
        <v>35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40">
        <f t="shared" si="8"/>
        <v>35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40">
        <v>30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40">
        <f t="shared" si="8"/>
        <v>30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40">
        <v>40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40">
        <f t="shared" si="8"/>
        <v>40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40">
        <v>59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40">
        <f t="shared" si="8"/>
        <v>59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40">
        <v>87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6.1358120135882883</v>
      </c>
      <c r="K43" s="37">
        <v>1.22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40">
        <f t="shared" si="8"/>
        <v>87</v>
      </c>
      <c r="S43" s="36">
        <v>81.55</v>
      </c>
      <c r="T43" s="25">
        <v>2.17</v>
      </c>
      <c r="U43" s="23">
        <v>1</v>
      </c>
      <c r="V43" s="28">
        <f t="shared" si="6"/>
        <v>6.6830165542611937</v>
      </c>
      <c r="W43" s="37">
        <v>2.5099999999999998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81">
        <v>54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6.8672795220720522</v>
      </c>
      <c r="K44" s="82">
        <v>1.39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81">
        <f t="shared" si="8"/>
        <v>54</v>
      </c>
      <c r="S44" s="47">
        <v>48.96</v>
      </c>
      <c r="T44" s="47">
        <v>4.47</v>
      </c>
      <c r="U44" s="44">
        <v>1</v>
      </c>
      <c r="V44" s="51">
        <f t="shared" si="6"/>
        <v>10.294117647058822</v>
      </c>
      <c r="W44" s="37">
        <v>1.1299999999999999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81">
        <v>107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1.961494002891244</v>
      </c>
      <c r="K45" s="82">
        <v>0.4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81">
        <f t="shared" si="8"/>
        <v>107</v>
      </c>
      <c r="S45" s="83">
        <v>101.1</v>
      </c>
      <c r="T45" s="47">
        <v>6.6</v>
      </c>
      <c r="U45" s="44">
        <v>1</v>
      </c>
      <c r="V45" s="51">
        <f t="shared" si="6"/>
        <v>5.8358061325420438</v>
      </c>
      <c r="W45" s="37">
        <v>0.9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81">
        <v>148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4.389613486042947</v>
      </c>
      <c r="K46" s="82">
        <v>0.87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81">
        <f t="shared" si="8"/>
        <v>148</v>
      </c>
      <c r="S46" s="83">
        <v>140.4</v>
      </c>
      <c r="T46" s="47">
        <v>6.1</v>
      </c>
      <c r="U46" s="44">
        <v>1</v>
      </c>
      <c r="V46" s="51">
        <f t="shared" si="6"/>
        <v>5.4131054131054093</v>
      </c>
      <c r="W46" s="37">
        <v>1.24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81">
        <v>101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3.5812576545499097</v>
      </c>
      <c r="K47" s="82">
        <v>0.72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81">
        <f t="shared" si="8"/>
        <v>101</v>
      </c>
      <c r="S47" s="47">
        <v>95.78</v>
      </c>
      <c r="T47" s="47">
        <v>3.38</v>
      </c>
      <c r="U47" s="44">
        <v>1</v>
      </c>
      <c r="V47" s="51">
        <f t="shared" si="6"/>
        <v>5.4499895594069727</v>
      </c>
      <c r="W47" s="37">
        <v>1.54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81">
        <v>81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-13.971975846731938</v>
      </c>
      <c r="K48" s="82">
        <v>-1.87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81">
        <f t="shared" si="8"/>
        <v>81</v>
      </c>
      <c r="S48" s="83">
        <v>88.08</v>
      </c>
      <c r="T48" s="47">
        <v>6.5</v>
      </c>
      <c r="U48" s="44">
        <v>1</v>
      </c>
      <c r="V48" s="51">
        <f t="shared" si="6"/>
        <v>-8.0381471389645753</v>
      </c>
      <c r="W48" s="37">
        <v>-1.0900000000000001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81">
        <v>203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-4.4680723580671957</v>
      </c>
      <c r="K49" s="82">
        <v>-0.6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81">
        <f t="shared" si="8"/>
        <v>203</v>
      </c>
      <c r="S49" s="47">
        <v>210.2</v>
      </c>
      <c r="T49" s="47">
        <v>9.6</v>
      </c>
      <c r="U49" s="44">
        <v>1</v>
      </c>
      <c r="V49" s="51">
        <f t="shared" si="6"/>
        <v>-3.4253092293054186</v>
      </c>
      <c r="W49" s="37">
        <v>-0.75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81">
        <v>77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-6.9482805141603921</v>
      </c>
      <c r="K50" s="82">
        <v>-0.92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81">
        <f t="shared" si="8"/>
        <v>77</v>
      </c>
      <c r="S50" s="47">
        <v>82.32</v>
      </c>
      <c r="T50" s="47">
        <v>5.69</v>
      </c>
      <c r="U50" s="44">
        <v>1</v>
      </c>
      <c r="V50" s="51">
        <f t="shared" si="6"/>
        <v>-6.4625850340135971</v>
      </c>
      <c r="W50" s="37">
        <v>-0.93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81">
        <v>41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-36.635255113898509</v>
      </c>
      <c r="K51" s="82">
        <v>-4.88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81">
        <f t="shared" si="8"/>
        <v>41</v>
      </c>
      <c r="S51" s="47">
        <v>63.13</v>
      </c>
      <c r="T51" s="47">
        <v>9.83</v>
      </c>
      <c r="U51" s="44">
        <v>1</v>
      </c>
      <c r="V51" s="51">
        <f t="shared" si="6"/>
        <v>-35.054649136702047</v>
      </c>
      <c r="W51" s="37">
        <v>-2.25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81">
        <v>267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-5.4439673327858848</v>
      </c>
      <c r="K52" s="82">
        <v>-0.73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81">
        <f t="shared" si="8"/>
        <v>267</v>
      </c>
      <c r="S52" s="83">
        <v>283.3</v>
      </c>
      <c r="T52" s="47">
        <v>11.2</v>
      </c>
      <c r="U52" s="44">
        <v>1</v>
      </c>
      <c r="V52" s="51">
        <f t="shared" si="6"/>
        <v>-5.753618072714441</v>
      </c>
      <c r="W52" s="37">
        <v>-1.46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81">
        <v>71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8.6977377705958645</v>
      </c>
      <c r="K53" s="82">
        <v>1.75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81">
        <f t="shared" si="8"/>
        <v>71</v>
      </c>
      <c r="S53" s="83">
        <v>64.760000000000005</v>
      </c>
      <c r="T53" s="47">
        <v>4.5599999999999996</v>
      </c>
      <c r="U53" s="44">
        <v>1</v>
      </c>
      <c r="V53" s="51">
        <f t="shared" si="6"/>
        <v>9.6355775169857854</v>
      </c>
      <c r="W53" s="37">
        <v>1.37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81">
        <v>224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1.0752078502264779</v>
      </c>
      <c r="K54" s="82">
        <v>0.22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81">
        <f t="shared" si="8"/>
        <v>224</v>
      </c>
      <c r="S54" s="83">
        <v>216.6</v>
      </c>
      <c r="T54" s="47">
        <v>10.1</v>
      </c>
      <c r="U54" s="44">
        <v>1</v>
      </c>
      <c r="V54" s="51">
        <f t="shared" si="6"/>
        <v>3.4164358264081285</v>
      </c>
      <c r="W54" s="37">
        <v>0.74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81">
        <v>103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3.1118674818185732</v>
      </c>
      <c r="K55" s="82">
        <v>0.62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81">
        <f t="shared" si="8"/>
        <v>103</v>
      </c>
      <c r="S55" s="83">
        <v>99.12</v>
      </c>
      <c r="T55" s="47">
        <v>5.39</v>
      </c>
      <c r="U55" s="44">
        <v>1</v>
      </c>
      <c r="V55" s="51">
        <f t="shared" si="6"/>
        <v>3.9144471347861129</v>
      </c>
      <c r="W55" s="37">
        <v>0.72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81">
        <v>440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1.8555472725335569</v>
      </c>
      <c r="K56" s="82">
        <v>0.37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81">
        <f t="shared" si="8"/>
        <v>440</v>
      </c>
      <c r="S56" s="83">
        <v>429.6</v>
      </c>
      <c r="T56" s="47">
        <v>11</v>
      </c>
      <c r="U56" s="44">
        <v>1</v>
      </c>
      <c r="V56" s="51">
        <f t="shared" si="6"/>
        <v>2.4208566108007394</v>
      </c>
      <c r="W56" s="37">
        <v>0.94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81">
        <v>60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-5.6145433933620721</v>
      </c>
      <c r="K57" s="82">
        <v>-1.1299999999999999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81">
        <f t="shared" si="8"/>
        <v>60</v>
      </c>
      <c r="S57" s="47">
        <v>59.66</v>
      </c>
      <c r="T57" s="47">
        <v>9.5</v>
      </c>
      <c r="U57" s="44">
        <v>1</v>
      </c>
      <c r="V57" s="51">
        <f t="shared" si="6"/>
        <v>0.56989607777405871</v>
      </c>
      <c r="W57" s="37">
        <v>0.04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81">
        <v>274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3.5161543314710579</v>
      </c>
      <c r="K58" s="82">
        <v>0.7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81">
        <f t="shared" si="8"/>
        <v>274</v>
      </c>
      <c r="S58" s="47">
        <v>263.3</v>
      </c>
      <c r="T58" s="47">
        <v>7.5</v>
      </c>
      <c r="U58" s="44" t="s">
        <v>75</v>
      </c>
      <c r="V58" s="51">
        <f t="shared" si="6"/>
        <v>4.0638055450056925</v>
      </c>
      <c r="W58" s="37">
        <v>1.42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20.89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-5.9151740208772452E-2</v>
      </c>
      <c r="K59" s="82">
        <v>-0.4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81">
        <f t="shared" si="8"/>
        <v>20.89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-3.9999999999999147E-2</v>
      </c>
      <c r="W59" s="37">
        <v>-0.35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11.79</v>
      </c>
      <c r="G60" s="47">
        <v>11.829556414607039</v>
      </c>
      <c r="H60" s="47">
        <v>0.15</v>
      </c>
      <c r="I60" s="44">
        <v>4</v>
      </c>
      <c r="J60" s="47">
        <f t="shared" si="17"/>
        <v>-3.9556414607039514E-2</v>
      </c>
      <c r="K60" s="82">
        <v>-0.27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81">
        <f t="shared" si="8"/>
        <v>11.79</v>
      </c>
      <c r="S60" s="47">
        <v>11.82</v>
      </c>
      <c r="T60" s="47">
        <v>0.11</v>
      </c>
      <c r="U60" s="44" t="s">
        <v>75</v>
      </c>
      <c r="V60" s="47">
        <f t="shared" si="18"/>
        <v>-3.0000000000001137E-2</v>
      </c>
      <c r="W60" s="37">
        <v>-0.25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14.08</v>
      </c>
      <c r="G61" s="47">
        <v>14.073520885865022</v>
      </c>
      <c r="H61" s="47">
        <v>0.15</v>
      </c>
      <c r="I61" s="44">
        <v>4</v>
      </c>
      <c r="J61" s="47">
        <f t="shared" si="17"/>
        <v>6.4791141349775927E-3</v>
      </c>
      <c r="K61" s="82">
        <v>7.0000000000000007E-2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81">
        <f t="shared" si="8"/>
        <v>14.08</v>
      </c>
      <c r="S61" s="47">
        <v>14.13</v>
      </c>
      <c r="T61" s="47">
        <v>0.15</v>
      </c>
      <c r="U61" s="44" t="s">
        <v>75</v>
      </c>
      <c r="V61" s="47">
        <f t="shared" si="18"/>
        <v>-5.0000000000000711E-2</v>
      </c>
      <c r="W61" s="37">
        <v>-0.34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13.66</v>
      </c>
      <c r="G62" s="47">
        <v>13.704268556972899</v>
      </c>
      <c r="H62" s="47">
        <v>0.15</v>
      </c>
      <c r="I62" s="51">
        <v>4</v>
      </c>
      <c r="J62" s="47">
        <f t="shared" si="17"/>
        <v>-4.4268556972898665E-2</v>
      </c>
      <c r="K62" s="82">
        <v>-0.27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81">
        <f t="shared" si="8"/>
        <v>13.66</v>
      </c>
      <c r="S62" s="47">
        <v>13.71</v>
      </c>
      <c r="T62" s="47">
        <v>0.12</v>
      </c>
      <c r="U62" s="44" t="s">
        <v>75</v>
      </c>
      <c r="V62" s="47">
        <f t="shared" si="18"/>
        <v>-5.0000000000000711E-2</v>
      </c>
      <c r="W62" s="37">
        <v>-0.42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6.69</v>
      </c>
      <c r="G63" s="47">
        <v>6.6895964222574564</v>
      </c>
      <c r="H63" s="47">
        <v>0.15</v>
      </c>
      <c r="I63" s="51">
        <v>4</v>
      </c>
      <c r="J63" s="47">
        <f t="shared" si="17"/>
        <v>4.0357774254395906E-4</v>
      </c>
      <c r="K63" s="82">
        <v>0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81">
        <f t="shared" si="8"/>
        <v>6.69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-8.9999999999994529E-3</v>
      </c>
      <c r="W63" s="37">
        <v>-0.09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0.69</v>
      </c>
      <c r="G64" s="47">
        <v>0.66851962304664203</v>
      </c>
      <c r="H64" s="47">
        <v>0.15</v>
      </c>
      <c r="I64" s="51">
        <v>4</v>
      </c>
      <c r="J64" s="47">
        <f t="shared" si="17"/>
        <v>2.1480376953357916E-2</v>
      </c>
      <c r="K64" s="82">
        <v>0.13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81">
        <f t="shared" si="8"/>
        <v>0.69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3.9599999999999969E-2</v>
      </c>
      <c r="W64" s="37">
        <v>0.38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5.42</v>
      </c>
      <c r="G65" s="47">
        <v>5.4296131068592475</v>
      </c>
      <c r="H65" s="47">
        <v>0.15</v>
      </c>
      <c r="I65" s="51">
        <v>4</v>
      </c>
      <c r="J65" s="47">
        <f t="shared" si="17"/>
        <v>-9.6131068592475444E-3</v>
      </c>
      <c r="K65" s="82">
        <v>-7.0000000000000007E-2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81">
        <f t="shared" si="8"/>
        <v>5.42</v>
      </c>
      <c r="S65" s="47">
        <v>5.4169999999999998</v>
      </c>
      <c r="T65" s="47">
        <v>7.8E-2</v>
      </c>
      <c r="U65" s="44">
        <v>1</v>
      </c>
      <c r="V65" s="47">
        <f t="shared" si="18"/>
        <v>3.0000000000001137E-3</v>
      </c>
      <c r="W65" s="37">
        <v>0.04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5.76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4.2777514543160411</v>
      </c>
      <c r="K66" s="82">
        <v>0.87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81">
        <f t="shared" si="8"/>
        <v>5.76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3.9523551705468223</v>
      </c>
      <c r="W66" s="37">
        <v>1.61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2.08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4.6511046728462135</v>
      </c>
      <c r="K67" s="92">
        <v>0.9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8">
        <f t="shared" si="8"/>
        <v>2.08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6.3938618925831205</v>
      </c>
      <c r="W67" s="96">
        <v>2.16</v>
      </c>
    </row>
    <row r="69" spans="1:23" x14ac:dyDescent="0.25">
      <c r="W69" s="57"/>
    </row>
    <row r="70" spans="1:23" x14ac:dyDescent="0.25">
      <c r="K70" s="57"/>
    </row>
  </sheetData>
  <sheetProtection algorithmName="SHA-512" hashValue="dQU1JjAvQKQPMHj4BkllNTB/STmOpxUXHLKWEPUwmGlItb5kH9Zgo3l799aDfAHezSiodFCbFFPOLR8VxLQ5CA==" saltValue="Ks36kzILooc4VyPJ3XICJg==" spinCount="100000" sheet="1" objects="1" scenarios="1"/>
  <mergeCells count="3">
    <mergeCell ref="A2:K2"/>
    <mergeCell ref="A8:K8"/>
    <mergeCell ref="M8:W8"/>
  </mergeCells>
  <phoneticPr fontId="17" type="noConversion"/>
  <conditionalFormatting sqref="K14:K30">
    <cfRule type="cellIs" dxfId="110" priority="34" stopIfTrue="1" operator="between">
      <formula>-2</formula>
      <formula>2</formula>
    </cfRule>
    <cfRule type="cellIs" dxfId="109" priority="35" stopIfTrue="1" operator="between">
      <formula>-3</formula>
      <formula>3</formula>
    </cfRule>
    <cfRule type="cellIs" dxfId="108" priority="36" operator="notBetween">
      <formula>-3</formula>
      <formula>3</formula>
    </cfRule>
  </conditionalFormatting>
  <conditionalFormatting sqref="K31:K33">
    <cfRule type="cellIs" dxfId="107" priority="19" stopIfTrue="1" operator="between">
      <formula>-2</formula>
      <formula>2</formula>
    </cfRule>
    <cfRule type="cellIs" dxfId="106" priority="20" stopIfTrue="1" operator="between">
      <formula>-3</formula>
      <formula>3</formula>
    </cfRule>
    <cfRule type="cellIs" dxfId="105" priority="21" operator="notBetween">
      <formula>-3</formula>
      <formula>3</formula>
    </cfRule>
  </conditionalFormatting>
  <conditionalFormatting sqref="K43:K67">
    <cfRule type="cellIs" dxfId="104" priority="16" stopIfTrue="1" operator="between">
      <formula>-2</formula>
      <formula>2</formula>
    </cfRule>
    <cfRule type="cellIs" dxfId="103" priority="17" stopIfTrue="1" operator="between">
      <formula>-3</formula>
      <formula>3</formula>
    </cfRule>
    <cfRule type="cellIs" dxfId="102" priority="18" operator="notBetween">
      <formula>-3</formula>
      <formula>3</formula>
    </cfRule>
  </conditionalFormatting>
  <conditionalFormatting sqref="W31:W33">
    <cfRule type="cellIs" dxfId="101" priority="4" stopIfTrue="1" operator="between">
      <formula>-2</formula>
      <formula>2</formula>
    </cfRule>
    <cfRule type="cellIs" dxfId="100" priority="5" stopIfTrue="1" operator="between">
      <formula>-3</formula>
      <formula>3</formula>
    </cfRule>
    <cfRule type="cellIs" dxfId="99" priority="6" operator="notBetween">
      <formula>-3</formula>
      <formula>3</formula>
    </cfRule>
  </conditionalFormatting>
  <conditionalFormatting sqref="W43:W67">
    <cfRule type="cellIs" dxfId="98" priority="1" stopIfTrue="1" operator="between">
      <formula>-2</formula>
      <formula>2</formula>
    </cfRule>
    <cfRule type="cellIs" dxfId="97" priority="2" stopIfTrue="1" operator="between">
      <formula>-3</formula>
      <formula>3</formula>
    </cfRule>
    <cfRule type="cellIs" dxfId="9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5359-1C70-450A-ADC4-B874B05F7677}">
  <sheetPr>
    <pageSetUpPr fitToPage="1"/>
  </sheetPr>
  <dimension ref="A1:W53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685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42</v>
      </c>
      <c r="B14" s="35" t="s">
        <v>13</v>
      </c>
      <c r="C14" s="24">
        <v>30</v>
      </c>
      <c r="D14" s="24" t="s">
        <v>29</v>
      </c>
      <c r="E14" s="23" t="s">
        <v>30</v>
      </c>
      <c r="F14" s="36">
        <v>36.9</v>
      </c>
      <c r="G14" s="36">
        <v>37.226672372601328</v>
      </c>
      <c r="H14" s="26">
        <f>0.05*G14</f>
        <v>1.8613336186300664</v>
      </c>
      <c r="I14" s="28">
        <v>4</v>
      </c>
      <c r="J14" s="28">
        <f t="shared" ref="J14:J16" si="0">((F14-G14)/G14)*100</f>
        <v>-0.87752235636768627</v>
      </c>
      <c r="K14" s="37">
        <v>-0.16</v>
      </c>
      <c r="M14" s="21" t="s">
        <v>42</v>
      </c>
      <c r="N14" s="22" t="s">
        <v>13</v>
      </c>
      <c r="O14" s="23">
        <v>30</v>
      </c>
      <c r="P14" s="24" t="s">
        <v>29</v>
      </c>
      <c r="Q14" s="23" t="s">
        <v>30</v>
      </c>
      <c r="R14" s="36">
        <f>F14</f>
        <v>36.9</v>
      </c>
      <c r="S14" s="25">
        <v>35.49</v>
      </c>
      <c r="T14" s="25">
        <v>1.29</v>
      </c>
      <c r="U14" s="23"/>
      <c r="V14" s="28">
        <f t="shared" ref="V14:V26" si="1">((R14-S14)/S14)*100</f>
        <v>3.9729501267962708</v>
      </c>
      <c r="W14" s="37">
        <v>1.1000000000000001</v>
      </c>
    </row>
    <row r="15" spans="1:23" x14ac:dyDescent="0.25">
      <c r="A15" s="21" t="s">
        <v>41</v>
      </c>
      <c r="B15" s="35" t="s">
        <v>13</v>
      </c>
      <c r="C15" s="24">
        <v>31</v>
      </c>
      <c r="D15" s="24" t="s">
        <v>29</v>
      </c>
      <c r="E15" s="23" t="s">
        <v>30</v>
      </c>
      <c r="F15" s="36">
        <v>83</v>
      </c>
      <c r="G15" s="38">
        <v>81.970447438477805</v>
      </c>
      <c r="H15" s="26">
        <f t="shared" ref="H15:H16" si="2">0.05*G15</f>
        <v>4.0985223719238908</v>
      </c>
      <c r="I15" s="28">
        <v>4</v>
      </c>
      <c r="J15" s="28">
        <f t="shared" si="0"/>
        <v>1.2560045646876776</v>
      </c>
      <c r="K15" s="37">
        <v>0.24</v>
      </c>
      <c r="M15" s="21" t="s">
        <v>41</v>
      </c>
      <c r="N15" s="22" t="s">
        <v>13</v>
      </c>
      <c r="O15" s="23">
        <v>31</v>
      </c>
      <c r="P15" s="24" t="s">
        <v>29</v>
      </c>
      <c r="Q15" s="23" t="s">
        <v>30</v>
      </c>
      <c r="R15" s="36">
        <f t="shared" ref="R15:R50" si="3">F15</f>
        <v>83</v>
      </c>
      <c r="S15" s="25">
        <v>81.38</v>
      </c>
      <c r="T15" s="25">
        <v>2.2999999999999998</v>
      </c>
      <c r="U15" s="23"/>
      <c r="V15" s="28">
        <f t="shared" si="1"/>
        <v>1.9906610960924116</v>
      </c>
      <c r="W15" s="37">
        <v>0.71</v>
      </c>
    </row>
    <row r="16" spans="1:23" x14ac:dyDescent="0.25">
      <c r="A16" s="21" t="s">
        <v>40</v>
      </c>
      <c r="B16" s="35" t="s">
        <v>13</v>
      </c>
      <c r="C16" s="24">
        <v>32</v>
      </c>
      <c r="D16" s="24" t="s">
        <v>29</v>
      </c>
      <c r="E16" s="23" t="s">
        <v>30</v>
      </c>
      <c r="F16" s="36">
        <v>60.8</v>
      </c>
      <c r="G16" s="38">
        <v>58.419502562813939</v>
      </c>
      <c r="H16" s="26">
        <f t="shared" si="2"/>
        <v>2.920975128140697</v>
      </c>
      <c r="I16" s="28">
        <v>4</v>
      </c>
      <c r="J16" s="28">
        <f t="shared" si="0"/>
        <v>4.0748334592998194</v>
      </c>
      <c r="K16" s="37">
        <v>0.82</v>
      </c>
      <c r="M16" s="21" t="s">
        <v>40</v>
      </c>
      <c r="N16" s="22" t="s">
        <v>13</v>
      </c>
      <c r="O16" s="23">
        <v>32</v>
      </c>
      <c r="P16" s="24" t="s">
        <v>29</v>
      </c>
      <c r="Q16" s="23" t="s">
        <v>30</v>
      </c>
      <c r="R16" s="36">
        <f t="shared" si="3"/>
        <v>60.8</v>
      </c>
      <c r="S16" s="25">
        <v>57.63</v>
      </c>
      <c r="T16" s="25">
        <v>1.7</v>
      </c>
      <c r="U16" s="23"/>
      <c r="V16" s="28">
        <f t="shared" si="1"/>
        <v>5.5006073225750383</v>
      </c>
      <c r="W16" s="37">
        <v>1.86</v>
      </c>
    </row>
    <row r="17" spans="1:23" x14ac:dyDescent="0.25">
      <c r="A17" s="21" t="s">
        <v>39</v>
      </c>
      <c r="B17" s="35" t="s">
        <v>13</v>
      </c>
      <c r="C17" s="24">
        <v>33</v>
      </c>
      <c r="D17" s="24" t="s">
        <v>29</v>
      </c>
      <c r="E17" s="23" t="s">
        <v>30</v>
      </c>
      <c r="F17" s="36">
        <v>53.1</v>
      </c>
      <c r="G17" s="38"/>
      <c r="H17" s="26"/>
      <c r="I17" s="28"/>
      <c r="J17" s="28"/>
      <c r="K17" s="39"/>
      <c r="M17" s="21" t="s">
        <v>39</v>
      </c>
      <c r="N17" s="22" t="s">
        <v>13</v>
      </c>
      <c r="O17" s="23">
        <v>33</v>
      </c>
      <c r="P17" s="24" t="s">
        <v>29</v>
      </c>
      <c r="Q17" s="23" t="s">
        <v>30</v>
      </c>
      <c r="R17" s="36">
        <f t="shared" si="3"/>
        <v>53.1</v>
      </c>
      <c r="S17" s="25"/>
      <c r="T17" s="25"/>
      <c r="U17" s="23"/>
      <c r="V17" s="28"/>
      <c r="W17" s="39"/>
    </row>
    <row r="18" spans="1:23" x14ac:dyDescent="0.25">
      <c r="A18" s="21" t="s">
        <v>38</v>
      </c>
      <c r="B18" s="35" t="s">
        <v>13</v>
      </c>
      <c r="C18" s="24">
        <v>34</v>
      </c>
      <c r="D18" s="24" t="s">
        <v>29</v>
      </c>
      <c r="E18" s="23" t="s">
        <v>30</v>
      </c>
      <c r="F18" s="36">
        <v>43.2</v>
      </c>
      <c r="G18" s="38"/>
      <c r="H18" s="26"/>
      <c r="I18" s="28"/>
      <c r="J18" s="28"/>
      <c r="K18" s="39"/>
      <c r="M18" s="21" t="s">
        <v>38</v>
      </c>
      <c r="N18" s="22" t="s">
        <v>13</v>
      </c>
      <c r="O18" s="23">
        <v>34</v>
      </c>
      <c r="P18" s="24" t="s">
        <v>29</v>
      </c>
      <c r="Q18" s="23" t="s">
        <v>30</v>
      </c>
      <c r="R18" s="36">
        <f t="shared" si="3"/>
        <v>43.2</v>
      </c>
      <c r="S18" s="25"/>
      <c r="T18" s="25"/>
      <c r="U18" s="23"/>
      <c r="V18" s="28"/>
      <c r="W18" s="39"/>
    </row>
    <row r="19" spans="1:23" x14ac:dyDescent="0.25">
      <c r="A19" s="21" t="s">
        <v>37</v>
      </c>
      <c r="B19" s="35" t="s">
        <v>13</v>
      </c>
      <c r="C19" s="24">
        <v>35</v>
      </c>
      <c r="D19" s="24" t="s">
        <v>29</v>
      </c>
      <c r="E19" s="23" t="s">
        <v>30</v>
      </c>
      <c r="F19" s="36">
        <v>61.4</v>
      </c>
      <c r="G19" s="38"/>
      <c r="H19" s="26"/>
      <c r="I19" s="28"/>
      <c r="J19" s="28"/>
      <c r="K19" s="39"/>
      <c r="M19" s="21" t="s">
        <v>37</v>
      </c>
      <c r="N19" s="22" t="s">
        <v>13</v>
      </c>
      <c r="O19" s="23">
        <v>35</v>
      </c>
      <c r="P19" s="24" t="s">
        <v>29</v>
      </c>
      <c r="Q19" s="23" t="s">
        <v>30</v>
      </c>
      <c r="R19" s="36">
        <f t="shared" si="3"/>
        <v>61.4</v>
      </c>
      <c r="S19" s="25"/>
      <c r="T19" s="25"/>
      <c r="U19" s="23"/>
      <c r="V19" s="28"/>
      <c r="W19" s="39"/>
    </row>
    <row r="20" spans="1:23" x14ac:dyDescent="0.25">
      <c r="A20" s="21" t="s">
        <v>36</v>
      </c>
      <c r="B20" s="35" t="s">
        <v>13</v>
      </c>
      <c r="C20" s="24">
        <v>36</v>
      </c>
      <c r="D20" s="24" t="s">
        <v>29</v>
      </c>
      <c r="E20" s="23" t="s">
        <v>30</v>
      </c>
      <c r="F20" s="40">
        <v>23.8</v>
      </c>
      <c r="G20" s="38"/>
      <c r="H20" s="26"/>
      <c r="I20" s="28"/>
      <c r="J20" s="28"/>
      <c r="K20" s="39"/>
      <c r="M20" s="21" t="s">
        <v>36</v>
      </c>
      <c r="N20" s="22" t="s">
        <v>13</v>
      </c>
      <c r="O20" s="23">
        <v>36</v>
      </c>
      <c r="P20" s="24" t="s">
        <v>29</v>
      </c>
      <c r="Q20" s="23" t="s">
        <v>30</v>
      </c>
      <c r="R20" s="36">
        <f t="shared" si="3"/>
        <v>23.8</v>
      </c>
      <c r="S20" s="25"/>
      <c r="T20" s="25"/>
      <c r="U20" s="23"/>
      <c r="V20" s="28"/>
      <c r="W20" s="39"/>
    </row>
    <row r="21" spans="1:23" x14ac:dyDescent="0.25">
      <c r="A21" s="21" t="s">
        <v>35</v>
      </c>
      <c r="B21" s="35" t="s">
        <v>13</v>
      </c>
      <c r="C21" s="24">
        <v>37</v>
      </c>
      <c r="D21" s="24" t="s">
        <v>29</v>
      </c>
      <c r="E21" s="23" t="s">
        <v>30</v>
      </c>
      <c r="F21" s="40">
        <v>29.2</v>
      </c>
      <c r="G21" s="38"/>
      <c r="H21" s="26"/>
      <c r="I21" s="28"/>
      <c r="J21" s="28"/>
      <c r="K21" s="39"/>
      <c r="M21" s="21" t="s">
        <v>35</v>
      </c>
      <c r="N21" s="22" t="s">
        <v>13</v>
      </c>
      <c r="O21" s="23">
        <v>37</v>
      </c>
      <c r="P21" s="24" t="s">
        <v>29</v>
      </c>
      <c r="Q21" s="23" t="s">
        <v>30</v>
      </c>
      <c r="R21" s="36">
        <f t="shared" si="3"/>
        <v>29.2</v>
      </c>
      <c r="S21" s="25"/>
      <c r="T21" s="25"/>
      <c r="U21" s="23"/>
      <c r="V21" s="28"/>
      <c r="W21" s="39"/>
    </row>
    <row r="22" spans="1:23" x14ac:dyDescent="0.25">
      <c r="A22" s="21" t="s">
        <v>34</v>
      </c>
      <c r="B22" s="35" t="s">
        <v>13</v>
      </c>
      <c r="C22" s="24">
        <v>38</v>
      </c>
      <c r="D22" s="24" t="s">
        <v>29</v>
      </c>
      <c r="E22" s="23" t="s">
        <v>30</v>
      </c>
      <c r="F22" s="40">
        <v>36.1</v>
      </c>
      <c r="G22" s="38"/>
      <c r="H22" s="26"/>
      <c r="I22" s="28"/>
      <c r="J22" s="28"/>
      <c r="K22" s="39"/>
      <c r="M22" s="21" t="s">
        <v>34</v>
      </c>
      <c r="N22" s="22" t="s">
        <v>13</v>
      </c>
      <c r="O22" s="23">
        <v>38</v>
      </c>
      <c r="P22" s="24" t="s">
        <v>29</v>
      </c>
      <c r="Q22" s="23" t="s">
        <v>30</v>
      </c>
      <c r="R22" s="36">
        <f t="shared" si="3"/>
        <v>36.1</v>
      </c>
      <c r="S22" s="25"/>
      <c r="T22" s="25"/>
      <c r="U22" s="23"/>
      <c r="V22" s="28"/>
      <c r="W22" s="39"/>
    </row>
    <row r="23" spans="1:23" x14ac:dyDescent="0.25">
      <c r="A23" s="21" t="s">
        <v>33</v>
      </c>
      <c r="B23" s="35" t="s">
        <v>13</v>
      </c>
      <c r="C23" s="24">
        <v>39</v>
      </c>
      <c r="D23" s="24" t="s">
        <v>29</v>
      </c>
      <c r="E23" s="23" t="s">
        <v>30</v>
      </c>
      <c r="F23" s="36">
        <v>86</v>
      </c>
      <c r="G23" s="28"/>
      <c r="H23" s="26"/>
      <c r="I23" s="28"/>
      <c r="J23" s="28"/>
      <c r="K23" s="39"/>
      <c r="M23" s="21" t="s">
        <v>33</v>
      </c>
      <c r="N23" s="22" t="s">
        <v>13</v>
      </c>
      <c r="O23" s="23">
        <v>39</v>
      </c>
      <c r="P23" s="24" t="s">
        <v>29</v>
      </c>
      <c r="Q23" s="23" t="s">
        <v>30</v>
      </c>
      <c r="R23" s="36">
        <f t="shared" si="3"/>
        <v>86</v>
      </c>
      <c r="S23" s="25"/>
      <c r="T23" s="25"/>
      <c r="U23" s="23"/>
      <c r="V23" s="28"/>
      <c r="W23" s="39"/>
    </row>
    <row r="24" spans="1:23" x14ac:dyDescent="0.25">
      <c r="A24" s="21" t="s">
        <v>32</v>
      </c>
      <c r="B24" s="35" t="s">
        <v>13</v>
      </c>
      <c r="C24" s="24">
        <v>40</v>
      </c>
      <c r="D24" s="24" t="s">
        <v>29</v>
      </c>
      <c r="E24" s="23" t="s">
        <v>30</v>
      </c>
      <c r="F24" s="40">
        <v>58.2</v>
      </c>
      <c r="G24" s="28"/>
      <c r="H24" s="26"/>
      <c r="I24" s="28"/>
      <c r="J24" s="28"/>
      <c r="K24" s="39"/>
      <c r="M24" s="21" t="s">
        <v>32</v>
      </c>
      <c r="N24" s="22" t="s">
        <v>13</v>
      </c>
      <c r="O24" s="23">
        <v>40</v>
      </c>
      <c r="P24" s="24" t="s">
        <v>29</v>
      </c>
      <c r="Q24" s="23" t="s">
        <v>30</v>
      </c>
      <c r="R24" s="36">
        <f t="shared" si="3"/>
        <v>58.2</v>
      </c>
      <c r="S24" s="25"/>
      <c r="T24" s="25"/>
      <c r="U24" s="23"/>
      <c r="V24" s="28"/>
      <c r="W24" s="39"/>
    </row>
    <row r="25" spans="1:23" x14ac:dyDescent="0.25">
      <c r="A25" s="21" t="s">
        <v>31</v>
      </c>
      <c r="B25" s="35" t="s">
        <v>13</v>
      </c>
      <c r="C25" s="24">
        <v>41</v>
      </c>
      <c r="D25" s="24" t="s">
        <v>29</v>
      </c>
      <c r="E25" s="23" t="s">
        <v>30</v>
      </c>
      <c r="F25" s="36">
        <v>72</v>
      </c>
      <c r="G25" s="38"/>
      <c r="H25" s="26"/>
      <c r="I25" s="28"/>
      <c r="J25" s="28"/>
      <c r="K25" s="39"/>
      <c r="M25" s="21" t="s">
        <v>31</v>
      </c>
      <c r="N25" s="22" t="s">
        <v>13</v>
      </c>
      <c r="O25" s="23">
        <v>41</v>
      </c>
      <c r="P25" s="24" t="s">
        <v>29</v>
      </c>
      <c r="Q25" s="23" t="s">
        <v>30</v>
      </c>
      <c r="R25" s="36">
        <f t="shared" si="3"/>
        <v>72</v>
      </c>
      <c r="S25" s="36"/>
      <c r="T25" s="25"/>
      <c r="U25" s="23"/>
      <c r="V25" s="28"/>
      <c r="W25" s="39"/>
    </row>
    <row r="26" spans="1:23" x14ac:dyDescent="0.25">
      <c r="A26" s="21" t="s">
        <v>28</v>
      </c>
      <c r="B26" s="35" t="s">
        <v>13</v>
      </c>
      <c r="C26" s="24">
        <v>42</v>
      </c>
      <c r="D26" s="24" t="s">
        <v>29</v>
      </c>
      <c r="E26" s="23" t="s">
        <v>30</v>
      </c>
      <c r="F26" s="36">
        <v>82.8</v>
      </c>
      <c r="G26" s="38">
        <v>81.970447438477805</v>
      </c>
      <c r="H26" s="26">
        <f t="shared" ref="H26" si="4">0.05*G26</f>
        <v>4.0985223719238908</v>
      </c>
      <c r="I26" s="28">
        <v>4</v>
      </c>
      <c r="J26" s="28">
        <f t="shared" ref="J26" si="5">((F26-G26)/G26)*100</f>
        <v>1.0120141922426436</v>
      </c>
      <c r="K26" s="37">
        <v>0.2</v>
      </c>
      <c r="M26" s="21" t="s">
        <v>28</v>
      </c>
      <c r="N26" s="22" t="s">
        <v>13</v>
      </c>
      <c r="O26" s="23">
        <v>42</v>
      </c>
      <c r="P26" s="24" t="s">
        <v>29</v>
      </c>
      <c r="Q26" s="23" t="s">
        <v>30</v>
      </c>
      <c r="R26" s="36">
        <f t="shared" si="3"/>
        <v>82.8</v>
      </c>
      <c r="S26" s="36">
        <v>81.55</v>
      </c>
      <c r="T26" s="25">
        <v>2.17</v>
      </c>
      <c r="U26" s="23"/>
      <c r="V26" s="28">
        <f t="shared" si="1"/>
        <v>1.5328019619865114</v>
      </c>
      <c r="W26" s="37">
        <v>0.57999999999999996</v>
      </c>
    </row>
    <row r="27" spans="1:23" x14ac:dyDescent="0.25">
      <c r="A27" s="41" t="s">
        <v>22</v>
      </c>
      <c r="B27" s="42" t="s">
        <v>13</v>
      </c>
      <c r="C27" s="43">
        <v>43</v>
      </c>
      <c r="D27" s="43" t="s">
        <v>27</v>
      </c>
      <c r="E27" s="44" t="s">
        <v>23</v>
      </c>
      <c r="F27" s="50"/>
      <c r="G27" s="83">
        <v>50.529965992862202</v>
      </c>
      <c r="H27" s="47">
        <f>0.05*G27</f>
        <v>2.5264982996431105</v>
      </c>
      <c r="I27" s="51">
        <v>4</v>
      </c>
      <c r="J27" s="51"/>
      <c r="K27" s="82"/>
      <c r="M27" s="41" t="s">
        <v>22</v>
      </c>
      <c r="N27" s="42" t="s">
        <v>13</v>
      </c>
      <c r="O27" s="44">
        <v>43</v>
      </c>
      <c r="P27" s="43" t="s">
        <v>27</v>
      </c>
      <c r="Q27" s="44" t="s">
        <v>23</v>
      </c>
      <c r="R27" s="50">
        <f t="shared" si="3"/>
        <v>0</v>
      </c>
      <c r="S27" s="47">
        <v>48.96</v>
      </c>
      <c r="T27" s="47">
        <v>4.47</v>
      </c>
      <c r="U27" s="44"/>
      <c r="V27" s="51"/>
      <c r="W27" s="82"/>
    </row>
    <row r="28" spans="1:23" x14ac:dyDescent="0.25">
      <c r="A28" s="41" t="s">
        <v>12</v>
      </c>
      <c r="B28" s="42" t="s">
        <v>13</v>
      </c>
      <c r="C28" s="43">
        <v>44</v>
      </c>
      <c r="D28" s="43" t="s">
        <v>27</v>
      </c>
      <c r="E28" s="44" t="s">
        <v>23</v>
      </c>
      <c r="F28" s="81"/>
      <c r="G28" s="51">
        <v>104.94157725559208</v>
      </c>
      <c r="H28" s="47">
        <f t="shared" ref="H28:H29" si="6">0.05*G28</f>
        <v>5.2470788627796043</v>
      </c>
      <c r="I28" s="51">
        <v>4</v>
      </c>
      <c r="J28" s="51"/>
      <c r="K28" s="82"/>
      <c r="M28" s="41" t="s">
        <v>12</v>
      </c>
      <c r="N28" s="42" t="s">
        <v>13</v>
      </c>
      <c r="O28" s="44">
        <v>44</v>
      </c>
      <c r="P28" s="43" t="s">
        <v>27</v>
      </c>
      <c r="Q28" s="44" t="s">
        <v>23</v>
      </c>
      <c r="R28" s="50">
        <f t="shared" si="3"/>
        <v>0</v>
      </c>
      <c r="S28" s="83">
        <v>101.1</v>
      </c>
      <c r="T28" s="47">
        <v>6.6</v>
      </c>
      <c r="U28" s="44"/>
      <c r="V28" s="51"/>
      <c r="W28" s="82"/>
    </row>
    <row r="29" spans="1:23" x14ac:dyDescent="0.25">
      <c r="A29" s="41" t="s">
        <v>21</v>
      </c>
      <c r="B29" s="42" t="s">
        <v>13</v>
      </c>
      <c r="C29" s="43">
        <v>45</v>
      </c>
      <c r="D29" s="43" t="s">
        <v>27</v>
      </c>
      <c r="E29" s="44" t="s">
        <v>23</v>
      </c>
      <c r="F29" s="50"/>
      <c r="G29" s="51">
        <v>141.77655712825091</v>
      </c>
      <c r="H29" s="47">
        <f t="shared" si="6"/>
        <v>7.0888278564125464</v>
      </c>
      <c r="I29" s="51">
        <v>4</v>
      </c>
      <c r="J29" s="51"/>
      <c r="K29" s="82"/>
      <c r="M29" s="41" t="s">
        <v>21</v>
      </c>
      <c r="N29" s="42" t="s">
        <v>13</v>
      </c>
      <c r="O29" s="44">
        <v>45</v>
      </c>
      <c r="P29" s="43" t="s">
        <v>27</v>
      </c>
      <c r="Q29" s="44" t="s">
        <v>23</v>
      </c>
      <c r="R29" s="50">
        <f t="shared" si="3"/>
        <v>0</v>
      </c>
      <c r="S29" s="83">
        <v>140.4</v>
      </c>
      <c r="T29" s="47">
        <v>6.1</v>
      </c>
      <c r="U29" s="44"/>
      <c r="V29" s="51"/>
      <c r="W29" s="82"/>
    </row>
    <row r="30" spans="1:23" x14ac:dyDescent="0.25">
      <c r="A30" s="41" t="s">
        <v>17</v>
      </c>
      <c r="B30" s="42" t="s">
        <v>13</v>
      </c>
      <c r="C30" s="43">
        <v>46</v>
      </c>
      <c r="D30" s="43" t="s">
        <v>27</v>
      </c>
      <c r="E30" s="44" t="s">
        <v>23</v>
      </c>
      <c r="F30" s="50"/>
      <c r="G30" s="83">
        <v>97.507987725773162</v>
      </c>
      <c r="H30" s="47">
        <f>0.05*G30</f>
        <v>4.8753993862886587</v>
      </c>
      <c r="I30" s="51">
        <v>4</v>
      </c>
      <c r="J30" s="51"/>
      <c r="K30" s="82"/>
      <c r="M30" s="41" t="s">
        <v>17</v>
      </c>
      <c r="N30" s="42" t="s">
        <v>13</v>
      </c>
      <c r="O30" s="44">
        <v>46</v>
      </c>
      <c r="P30" s="43" t="s">
        <v>27</v>
      </c>
      <c r="Q30" s="44" t="s">
        <v>23</v>
      </c>
      <c r="R30" s="50">
        <f t="shared" si="3"/>
        <v>0</v>
      </c>
      <c r="S30" s="47">
        <v>95.78</v>
      </c>
      <c r="T30" s="47">
        <v>3.38</v>
      </c>
      <c r="U30" s="44"/>
      <c r="V30" s="51"/>
      <c r="W30" s="82"/>
    </row>
    <row r="31" spans="1:23" x14ac:dyDescent="0.25">
      <c r="A31" s="41" t="s">
        <v>16</v>
      </c>
      <c r="B31" s="42" t="s">
        <v>13</v>
      </c>
      <c r="C31" s="43">
        <v>47</v>
      </c>
      <c r="D31" s="43" t="s">
        <v>25</v>
      </c>
      <c r="E31" s="44" t="s">
        <v>23</v>
      </c>
      <c r="F31" s="81"/>
      <c r="G31" s="51">
        <v>94.155364832847837</v>
      </c>
      <c r="H31" s="47">
        <f t="shared" ref="H31:H35" si="7">0.075*G31</f>
        <v>7.0616523624635876</v>
      </c>
      <c r="I31" s="51">
        <v>4</v>
      </c>
      <c r="J31" s="51"/>
      <c r="K31" s="82"/>
      <c r="M31" s="41" t="s">
        <v>16</v>
      </c>
      <c r="N31" s="42" t="s">
        <v>13</v>
      </c>
      <c r="O31" s="44">
        <v>47</v>
      </c>
      <c r="P31" s="43" t="s">
        <v>25</v>
      </c>
      <c r="Q31" s="44" t="s">
        <v>23</v>
      </c>
      <c r="R31" s="50">
        <f t="shared" si="3"/>
        <v>0</v>
      </c>
      <c r="S31" s="83">
        <v>88.08</v>
      </c>
      <c r="T31" s="47">
        <v>6.5</v>
      </c>
      <c r="U31" s="44"/>
      <c r="V31" s="51"/>
      <c r="W31" s="82"/>
    </row>
    <row r="32" spans="1:23" x14ac:dyDescent="0.25">
      <c r="A32" s="41" t="s">
        <v>12</v>
      </c>
      <c r="B32" s="42" t="s">
        <v>13</v>
      </c>
      <c r="C32" s="43">
        <v>48</v>
      </c>
      <c r="D32" s="43" t="s">
        <v>25</v>
      </c>
      <c r="E32" s="44" t="s">
        <v>23</v>
      </c>
      <c r="F32" s="50"/>
      <c r="G32" s="83">
        <v>212.49440371482166</v>
      </c>
      <c r="H32" s="47">
        <f t="shared" si="7"/>
        <v>15.937080278611624</v>
      </c>
      <c r="I32" s="51">
        <v>4</v>
      </c>
      <c r="J32" s="51"/>
      <c r="K32" s="82"/>
      <c r="M32" s="41" t="s">
        <v>12</v>
      </c>
      <c r="N32" s="42" t="s">
        <v>13</v>
      </c>
      <c r="O32" s="44">
        <v>48</v>
      </c>
      <c r="P32" s="43" t="s">
        <v>25</v>
      </c>
      <c r="Q32" s="44" t="s">
        <v>23</v>
      </c>
      <c r="R32" s="50">
        <f t="shared" si="3"/>
        <v>0</v>
      </c>
      <c r="S32" s="47">
        <v>210.2</v>
      </c>
      <c r="T32" s="47">
        <v>9.6</v>
      </c>
      <c r="U32" s="44"/>
      <c r="V32" s="51"/>
      <c r="W32" s="82"/>
    </row>
    <row r="33" spans="1:23" x14ac:dyDescent="0.25">
      <c r="A33" s="41" t="s">
        <v>24</v>
      </c>
      <c r="B33" s="42" t="s">
        <v>13</v>
      </c>
      <c r="C33" s="43">
        <v>49</v>
      </c>
      <c r="D33" s="43" t="s">
        <v>25</v>
      </c>
      <c r="E33" s="44" t="s">
        <v>23</v>
      </c>
      <c r="F33" s="50"/>
      <c r="G33" s="83">
        <v>82.749679882828687</v>
      </c>
      <c r="H33" s="47">
        <f t="shared" si="7"/>
        <v>6.2062259912121513</v>
      </c>
      <c r="I33" s="51">
        <v>4</v>
      </c>
      <c r="J33" s="51"/>
      <c r="K33" s="82"/>
      <c r="M33" s="41" t="s">
        <v>24</v>
      </c>
      <c r="N33" s="42" t="s">
        <v>13</v>
      </c>
      <c r="O33" s="44">
        <v>49</v>
      </c>
      <c r="P33" s="43" t="s">
        <v>25</v>
      </c>
      <c r="Q33" s="44" t="s">
        <v>23</v>
      </c>
      <c r="R33" s="50">
        <f t="shared" si="3"/>
        <v>0</v>
      </c>
      <c r="S33" s="47">
        <v>82.32</v>
      </c>
      <c r="T33" s="47">
        <v>5.69</v>
      </c>
      <c r="U33" s="44"/>
      <c r="V33" s="51"/>
      <c r="W33" s="82"/>
    </row>
    <row r="34" spans="1:23" x14ac:dyDescent="0.25">
      <c r="A34" s="41" t="s">
        <v>20</v>
      </c>
      <c r="B34" s="42" t="s">
        <v>13</v>
      </c>
      <c r="C34" s="43">
        <v>50</v>
      </c>
      <c r="D34" s="43" t="s">
        <v>25</v>
      </c>
      <c r="E34" s="44" t="s">
        <v>23</v>
      </c>
      <c r="F34" s="50"/>
      <c r="G34" s="83">
        <v>64.704750368201985</v>
      </c>
      <c r="H34" s="47">
        <f t="shared" si="7"/>
        <v>4.8528562776151487</v>
      </c>
      <c r="I34" s="51">
        <v>4</v>
      </c>
      <c r="J34" s="51"/>
      <c r="K34" s="82"/>
      <c r="M34" s="41" t="s">
        <v>20</v>
      </c>
      <c r="N34" s="42" t="s">
        <v>13</v>
      </c>
      <c r="O34" s="44">
        <v>50</v>
      </c>
      <c r="P34" s="43" t="s">
        <v>25</v>
      </c>
      <c r="Q34" s="44" t="s">
        <v>23</v>
      </c>
      <c r="R34" s="50">
        <f t="shared" si="3"/>
        <v>0</v>
      </c>
      <c r="S34" s="47">
        <v>63.13</v>
      </c>
      <c r="T34" s="47">
        <v>9.83</v>
      </c>
      <c r="U34" s="44"/>
      <c r="V34" s="51"/>
      <c r="W34" s="82"/>
    </row>
    <row r="35" spans="1:23" x14ac:dyDescent="0.25">
      <c r="A35" s="41" t="s">
        <v>17</v>
      </c>
      <c r="B35" s="42" t="s">
        <v>13</v>
      </c>
      <c r="C35" s="43">
        <v>51</v>
      </c>
      <c r="D35" s="43" t="s">
        <v>25</v>
      </c>
      <c r="E35" s="44" t="s">
        <v>23</v>
      </c>
      <c r="F35" s="50"/>
      <c r="G35" s="51">
        <v>282.37225322227192</v>
      </c>
      <c r="H35" s="47">
        <f t="shared" si="7"/>
        <v>21.177918991670392</v>
      </c>
      <c r="I35" s="44">
        <v>4</v>
      </c>
      <c r="J35" s="51"/>
      <c r="K35" s="82"/>
      <c r="M35" s="41" t="s">
        <v>17</v>
      </c>
      <c r="N35" s="42" t="s">
        <v>13</v>
      </c>
      <c r="O35" s="44">
        <v>51</v>
      </c>
      <c r="P35" s="43" t="s">
        <v>25</v>
      </c>
      <c r="Q35" s="44" t="s">
        <v>23</v>
      </c>
      <c r="R35" s="50">
        <f t="shared" si="3"/>
        <v>0</v>
      </c>
      <c r="S35" s="83">
        <v>283.3</v>
      </c>
      <c r="T35" s="47">
        <v>11.2</v>
      </c>
      <c r="U35" s="44"/>
      <c r="V35" s="51"/>
      <c r="W35" s="82"/>
    </row>
    <row r="36" spans="1:23" x14ac:dyDescent="0.25">
      <c r="A36" s="41" t="s">
        <v>12</v>
      </c>
      <c r="B36" s="42" t="s">
        <v>13</v>
      </c>
      <c r="C36" s="43">
        <v>52</v>
      </c>
      <c r="D36" s="43" t="s">
        <v>76</v>
      </c>
      <c r="E36" s="44" t="s">
        <v>23</v>
      </c>
      <c r="F36" s="50"/>
      <c r="G36" s="51">
        <v>65.318746697234772</v>
      </c>
      <c r="H36" s="47">
        <f t="shared" ref="H36:H41" si="8">0.05*G36</f>
        <v>3.2659373348617389</v>
      </c>
      <c r="I36" s="44">
        <v>4</v>
      </c>
      <c r="J36" s="51"/>
      <c r="K36" s="82"/>
      <c r="M36" s="41" t="s">
        <v>12</v>
      </c>
      <c r="N36" s="42" t="s">
        <v>13</v>
      </c>
      <c r="O36" s="44">
        <v>52</v>
      </c>
      <c r="P36" s="43" t="s">
        <v>76</v>
      </c>
      <c r="Q36" s="44" t="s">
        <v>23</v>
      </c>
      <c r="R36" s="50">
        <f t="shared" si="3"/>
        <v>0</v>
      </c>
      <c r="S36" s="83">
        <v>64.760000000000005</v>
      </c>
      <c r="T36" s="47">
        <v>4.5599999999999996</v>
      </c>
      <c r="U36" s="44"/>
      <c r="V36" s="51"/>
      <c r="W36" s="82"/>
    </row>
    <row r="37" spans="1:23" x14ac:dyDescent="0.25">
      <c r="A37" s="41" t="s">
        <v>26</v>
      </c>
      <c r="B37" s="42" t="s">
        <v>13</v>
      </c>
      <c r="C37" s="43">
        <v>53</v>
      </c>
      <c r="D37" s="43" t="s">
        <v>76</v>
      </c>
      <c r="E37" s="44" t="s">
        <v>23</v>
      </c>
      <c r="F37" s="50"/>
      <c r="G37" s="51">
        <v>221.61715495250212</v>
      </c>
      <c r="H37" s="47">
        <f t="shared" si="8"/>
        <v>11.080857747625107</v>
      </c>
      <c r="I37" s="44">
        <v>4</v>
      </c>
      <c r="J37" s="51"/>
      <c r="K37" s="82"/>
      <c r="M37" s="41" t="s">
        <v>26</v>
      </c>
      <c r="N37" s="42" t="s">
        <v>13</v>
      </c>
      <c r="O37" s="44">
        <v>53</v>
      </c>
      <c r="P37" s="43" t="s">
        <v>76</v>
      </c>
      <c r="Q37" s="44" t="s">
        <v>23</v>
      </c>
      <c r="R37" s="50">
        <f t="shared" si="3"/>
        <v>0</v>
      </c>
      <c r="S37" s="83">
        <v>216.6</v>
      </c>
      <c r="T37" s="47">
        <v>10.1</v>
      </c>
      <c r="U37" s="44"/>
      <c r="V37" s="51"/>
      <c r="W37" s="82"/>
    </row>
    <row r="38" spans="1:23" x14ac:dyDescent="0.25">
      <c r="A38" s="41" t="s">
        <v>21</v>
      </c>
      <c r="B38" s="42" t="s">
        <v>13</v>
      </c>
      <c r="C38" s="43">
        <v>54</v>
      </c>
      <c r="D38" s="43" t="s">
        <v>76</v>
      </c>
      <c r="E38" s="44" t="s">
        <v>23</v>
      </c>
      <c r="F38" s="81"/>
      <c r="G38" s="51">
        <v>99.891508625970431</v>
      </c>
      <c r="H38" s="47">
        <f t="shared" si="8"/>
        <v>4.9945754312985216</v>
      </c>
      <c r="I38" s="44">
        <v>4</v>
      </c>
      <c r="J38" s="51"/>
      <c r="K38" s="82"/>
      <c r="M38" s="41" t="s">
        <v>21</v>
      </c>
      <c r="N38" s="42" t="s">
        <v>13</v>
      </c>
      <c r="O38" s="44">
        <v>54</v>
      </c>
      <c r="P38" s="43" t="s">
        <v>76</v>
      </c>
      <c r="Q38" s="44" t="s">
        <v>23</v>
      </c>
      <c r="R38" s="50">
        <f t="shared" si="3"/>
        <v>0</v>
      </c>
      <c r="S38" s="83">
        <v>99.12</v>
      </c>
      <c r="T38" s="47">
        <v>5.39</v>
      </c>
      <c r="U38" s="44"/>
      <c r="V38" s="51"/>
      <c r="W38" s="82"/>
    </row>
    <row r="39" spans="1:23" x14ac:dyDescent="0.25">
      <c r="A39" s="41" t="s">
        <v>20</v>
      </c>
      <c r="B39" s="42" t="s">
        <v>13</v>
      </c>
      <c r="C39" s="43">
        <v>55</v>
      </c>
      <c r="D39" s="43" t="s">
        <v>76</v>
      </c>
      <c r="E39" s="44" t="s">
        <v>23</v>
      </c>
      <c r="F39" s="81"/>
      <c r="G39" s="51">
        <v>431.98432660981905</v>
      </c>
      <c r="H39" s="47">
        <f t="shared" si="8"/>
        <v>21.599216330490954</v>
      </c>
      <c r="I39" s="44">
        <v>4</v>
      </c>
      <c r="J39" s="51"/>
      <c r="K39" s="82"/>
      <c r="M39" s="41" t="s">
        <v>20</v>
      </c>
      <c r="N39" s="42" t="s">
        <v>13</v>
      </c>
      <c r="O39" s="44">
        <v>55</v>
      </c>
      <c r="P39" s="43" t="s">
        <v>76</v>
      </c>
      <c r="Q39" s="44" t="s">
        <v>23</v>
      </c>
      <c r="R39" s="50">
        <f t="shared" si="3"/>
        <v>0</v>
      </c>
      <c r="S39" s="83">
        <v>429.6</v>
      </c>
      <c r="T39" s="47">
        <v>11</v>
      </c>
      <c r="U39" s="44"/>
      <c r="V39" s="51"/>
      <c r="W39" s="82"/>
    </row>
    <row r="40" spans="1:23" x14ac:dyDescent="0.25">
      <c r="A40" s="41" t="s">
        <v>19</v>
      </c>
      <c r="B40" s="42" t="s">
        <v>13</v>
      </c>
      <c r="C40" s="43">
        <v>56</v>
      </c>
      <c r="D40" s="43" t="s">
        <v>76</v>
      </c>
      <c r="E40" s="44" t="s">
        <v>23</v>
      </c>
      <c r="F40" s="50"/>
      <c r="G40" s="83">
        <v>63.569115578957032</v>
      </c>
      <c r="H40" s="47">
        <f t="shared" si="8"/>
        <v>3.1784557789478516</v>
      </c>
      <c r="I40" s="44">
        <v>4</v>
      </c>
      <c r="J40" s="51"/>
      <c r="K40" s="82"/>
      <c r="M40" s="41" t="s">
        <v>19</v>
      </c>
      <c r="N40" s="42" t="s">
        <v>13</v>
      </c>
      <c r="O40" s="44">
        <v>56</v>
      </c>
      <c r="P40" s="43" t="s">
        <v>76</v>
      </c>
      <c r="Q40" s="44" t="s">
        <v>23</v>
      </c>
      <c r="R40" s="50">
        <f t="shared" si="3"/>
        <v>0</v>
      </c>
      <c r="S40" s="47">
        <v>59.66</v>
      </c>
      <c r="T40" s="47">
        <v>9.5</v>
      </c>
      <c r="U40" s="44"/>
      <c r="V40" s="51"/>
      <c r="W40" s="82"/>
    </row>
    <row r="41" spans="1:23" x14ac:dyDescent="0.25">
      <c r="A41" s="41" t="s">
        <v>17</v>
      </c>
      <c r="B41" s="42" t="s">
        <v>13</v>
      </c>
      <c r="C41" s="43">
        <v>57</v>
      </c>
      <c r="D41" s="43" t="s">
        <v>76</v>
      </c>
      <c r="E41" s="44" t="s">
        <v>23</v>
      </c>
      <c r="F41" s="50"/>
      <c r="G41" s="83">
        <v>264.69298610400398</v>
      </c>
      <c r="H41" s="47">
        <f t="shared" si="8"/>
        <v>13.2346493052002</v>
      </c>
      <c r="I41" s="44">
        <v>4</v>
      </c>
      <c r="J41" s="51"/>
      <c r="K41" s="82"/>
      <c r="M41" s="41" t="s">
        <v>17</v>
      </c>
      <c r="N41" s="42" t="s">
        <v>13</v>
      </c>
      <c r="O41" s="44">
        <v>57</v>
      </c>
      <c r="P41" s="43" t="s">
        <v>76</v>
      </c>
      <c r="Q41" s="44" t="s">
        <v>23</v>
      </c>
      <c r="R41" s="50">
        <f t="shared" si="3"/>
        <v>0</v>
      </c>
      <c r="S41" s="47">
        <v>263.3</v>
      </c>
      <c r="T41" s="47">
        <v>7.5</v>
      </c>
      <c r="U41" s="44"/>
      <c r="V41" s="51"/>
      <c r="W41" s="82"/>
    </row>
    <row r="42" spans="1:23" x14ac:dyDescent="0.25">
      <c r="A42" s="41" t="s">
        <v>22</v>
      </c>
      <c r="B42" s="42" t="s">
        <v>13</v>
      </c>
      <c r="C42" s="43">
        <v>58</v>
      </c>
      <c r="D42" s="43" t="s">
        <v>18</v>
      </c>
      <c r="E42" s="44" t="s">
        <v>15</v>
      </c>
      <c r="F42" s="46">
        <v>20.85</v>
      </c>
      <c r="G42" s="47">
        <v>20.949151740208773</v>
      </c>
      <c r="H42" s="47">
        <v>0.15</v>
      </c>
      <c r="I42" s="44">
        <v>4</v>
      </c>
      <c r="J42" s="47">
        <f t="shared" ref="J42:J48" si="9">((F42-G42))</f>
        <v>-9.9151740208771599E-2</v>
      </c>
      <c r="K42" s="82">
        <v>-0.67</v>
      </c>
      <c r="M42" s="41" t="s">
        <v>22</v>
      </c>
      <c r="N42" s="42" t="s">
        <v>13</v>
      </c>
      <c r="O42" s="44">
        <v>58</v>
      </c>
      <c r="P42" s="43" t="s">
        <v>18</v>
      </c>
      <c r="Q42" s="44" t="s">
        <v>15</v>
      </c>
      <c r="R42" s="50">
        <f t="shared" si="3"/>
        <v>20.85</v>
      </c>
      <c r="S42" s="47">
        <v>20.93</v>
      </c>
      <c r="T42" s="47">
        <v>0.11</v>
      </c>
      <c r="U42" s="44"/>
      <c r="V42" s="47">
        <f t="shared" ref="V42:V48" si="10">((R42-S42))</f>
        <v>-7.9999999999998295E-2</v>
      </c>
      <c r="W42" s="37">
        <v>-0.73</v>
      </c>
    </row>
    <row r="43" spans="1:23" x14ac:dyDescent="0.25">
      <c r="A43" s="41" t="s">
        <v>12</v>
      </c>
      <c r="B43" s="42" t="s">
        <v>13</v>
      </c>
      <c r="C43" s="43">
        <v>59</v>
      </c>
      <c r="D43" s="43" t="s">
        <v>18</v>
      </c>
      <c r="E43" s="44" t="s">
        <v>15</v>
      </c>
      <c r="F43" s="46">
        <v>11.76</v>
      </c>
      <c r="G43" s="47">
        <v>11.829556414607039</v>
      </c>
      <c r="H43" s="47">
        <v>0.15</v>
      </c>
      <c r="I43" s="44">
        <v>4</v>
      </c>
      <c r="J43" s="47">
        <f t="shared" si="9"/>
        <v>-6.9556414607038874E-2</v>
      </c>
      <c r="K43" s="82">
        <v>-0.47</v>
      </c>
      <c r="M43" s="41" t="s">
        <v>12</v>
      </c>
      <c r="N43" s="42" t="s">
        <v>13</v>
      </c>
      <c r="O43" s="44">
        <v>59</v>
      </c>
      <c r="P43" s="43" t="s">
        <v>18</v>
      </c>
      <c r="Q43" s="44" t="s">
        <v>15</v>
      </c>
      <c r="R43" s="50">
        <f t="shared" si="3"/>
        <v>11.76</v>
      </c>
      <c r="S43" s="47">
        <v>11.82</v>
      </c>
      <c r="T43" s="47">
        <v>0.11</v>
      </c>
      <c r="U43" s="44"/>
      <c r="V43" s="47">
        <f t="shared" si="10"/>
        <v>-6.0000000000000497E-2</v>
      </c>
      <c r="W43" s="37">
        <v>-0.52</v>
      </c>
    </row>
    <row r="44" spans="1:23" x14ac:dyDescent="0.25">
      <c r="A44" s="41" t="s">
        <v>26</v>
      </c>
      <c r="B44" s="42" t="s">
        <v>13</v>
      </c>
      <c r="C44" s="43">
        <v>60</v>
      </c>
      <c r="D44" s="43" t="s">
        <v>18</v>
      </c>
      <c r="E44" s="44" t="s">
        <v>15</v>
      </c>
      <c r="F44" s="46">
        <v>14.05</v>
      </c>
      <c r="G44" s="47">
        <v>14.073520885865022</v>
      </c>
      <c r="H44" s="47">
        <v>0.15</v>
      </c>
      <c r="I44" s="44">
        <v>4</v>
      </c>
      <c r="J44" s="47">
        <f t="shared" si="9"/>
        <v>-2.3520885865021768E-2</v>
      </c>
      <c r="K44" s="82">
        <v>-0.13</v>
      </c>
      <c r="M44" s="41" t="s">
        <v>26</v>
      </c>
      <c r="N44" s="42" t="s">
        <v>13</v>
      </c>
      <c r="O44" s="44">
        <v>60</v>
      </c>
      <c r="P44" s="43" t="s">
        <v>18</v>
      </c>
      <c r="Q44" s="44" t="s">
        <v>15</v>
      </c>
      <c r="R44" s="50">
        <f t="shared" si="3"/>
        <v>14.05</v>
      </c>
      <c r="S44" s="47">
        <v>14.13</v>
      </c>
      <c r="T44" s="47">
        <v>0.15</v>
      </c>
      <c r="U44" s="44"/>
      <c r="V44" s="47">
        <f t="shared" si="10"/>
        <v>-8.0000000000000071E-2</v>
      </c>
      <c r="W44" s="37">
        <v>-0.54</v>
      </c>
    </row>
    <row r="45" spans="1:23" x14ac:dyDescent="0.25">
      <c r="A45" s="41" t="s">
        <v>21</v>
      </c>
      <c r="B45" s="42" t="s">
        <v>13</v>
      </c>
      <c r="C45" s="43">
        <v>61</v>
      </c>
      <c r="D45" s="43" t="s">
        <v>18</v>
      </c>
      <c r="E45" s="44" t="s">
        <v>15</v>
      </c>
      <c r="F45" s="46">
        <v>13.65</v>
      </c>
      <c r="G45" s="47">
        <v>13.704268556972899</v>
      </c>
      <c r="H45" s="47">
        <v>0.15</v>
      </c>
      <c r="I45" s="51">
        <v>4</v>
      </c>
      <c r="J45" s="47">
        <f t="shared" si="9"/>
        <v>-5.4268556972898452E-2</v>
      </c>
      <c r="K45" s="82">
        <v>-0.33</v>
      </c>
      <c r="M45" s="41" t="s">
        <v>21</v>
      </c>
      <c r="N45" s="42" t="s">
        <v>13</v>
      </c>
      <c r="O45" s="44">
        <v>61</v>
      </c>
      <c r="P45" s="43" t="s">
        <v>18</v>
      </c>
      <c r="Q45" s="44" t="s">
        <v>15</v>
      </c>
      <c r="R45" s="50">
        <f t="shared" si="3"/>
        <v>13.65</v>
      </c>
      <c r="S45" s="47">
        <v>13.71</v>
      </c>
      <c r="T45" s="47">
        <v>0.12</v>
      </c>
      <c r="U45" s="44"/>
      <c r="V45" s="47">
        <f t="shared" si="10"/>
        <v>-6.0000000000000497E-2</v>
      </c>
      <c r="W45" s="37">
        <v>-0.51</v>
      </c>
    </row>
    <row r="46" spans="1:23" x14ac:dyDescent="0.25">
      <c r="A46" s="41" t="s">
        <v>24</v>
      </c>
      <c r="B46" s="42" t="s">
        <v>13</v>
      </c>
      <c r="C46" s="43">
        <v>62</v>
      </c>
      <c r="D46" s="43" t="s">
        <v>18</v>
      </c>
      <c r="E46" s="44" t="s">
        <v>15</v>
      </c>
      <c r="F46" s="46">
        <v>6.65</v>
      </c>
      <c r="G46" s="47">
        <v>6.6895964222574564</v>
      </c>
      <c r="H46" s="47">
        <v>0.15</v>
      </c>
      <c r="I46" s="51">
        <v>4</v>
      </c>
      <c r="J46" s="47">
        <f t="shared" si="9"/>
        <v>-3.9596422257456076E-2</v>
      </c>
      <c r="K46" s="82">
        <v>-0.27</v>
      </c>
      <c r="M46" s="41" t="s">
        <v>24</v>
      </c>
      <c r="N46" s="42" t="s">
        <v>13</v>
      </c>
      <c r="O46" s="44">
        <v>62</v>
      </c>
      <c r="P46" s="43" t="s">
        <v>18</v>
      </c>
      <c r="Q46" s="44" t="s">
        <v>15</v>
      </c>
      <c r="R46" s="50">
        <f t="shared" si="3"/>
        <v>6.65</v>
      </c>
      <c r="S46" s="47">
        <v>6.6989999999999998</v>
      </c>
      <c r="T46" s="47">
        <v>9.8000000000000004E-2</v>
      </c>
      <c r="U46" s="44"/>
      <c r="V46" s="47">
        <f t="shared" si="10"/>
        <v>-4.8999999999999488E-2</v>
      </c>
      <c r="W46" s="37">
        <v>-0.5</v>
      </c>
    </row>
    <row r="47" spans="1:23" x14ac:dyDescent="0.25">
      <c r="A47" s="41" t="s">
        <v>19</v>
      </c>
      <c r="B47" s="42" t="s">
        <v>13</v>
      </c>
      <c r="C47" s="43">
        <v>63</v>
      </c>
      <c r="D47" s="43" t="s">
        <v>18</v>
      </c>
      <c r="E47" s="44" t="s">
        <v>15</v>
      </c>
      <c r="F47" s="46">
        <v>0.64</v>
      </c>
      <c r="G47" s="47">
        <v>0.66851962304664203</v>
      </c>
      <c r="H47" s="47">
        <v>0.15</v>
      </c>
      <c r="I47" s="51">
        <v>4</v>
      </c>
      <c r="J47" s="47">
        <f t="shared" si="9"/>
        <v>-2.8519623046642018E-2</v>
      </c>
      <c r="K47" s="82">
        <v>-0.2</v>
      </c>
      <c r="M47" s="41" t="s">
        <v>19</v>
      </c>
      <c r="N47" s="42" t="s">
        <v>13</v>
      </c>
      <c r="O47" s="44">
        <v>63</v>
      </c>
      <c r="P47" s="43" t="s">
        <v>18</v>
      </c>
      <c r="Q47" s="44" t="s">
        <v>15</v>
      </c>
      <c r="R47" s="50">
        <f t="shared" si="3"/>
        <v>0.64</v>
      </c>
      <c r="S47" s="47">
        <v>0.65039999999999998</v>
      </c>
      <c r="T47" s="47">
        <v>0.10440000000000001</v>
      </c>
      <c r="U47" s="44"/>
      <c r="V47" s="47">
        <f t="shared" si="10"/>
        <v>-1.0399999999999965E-2</v>
      </c>
      <c r="W47" s="37">
        <v>-0.1</v>
      </c>
    </row>
    <row r="48" spans="1:23" x14ac:dyDescent="0.25">
      <c r="A48" s="41" t="s">
        <v>17</v>
      </c>
      <c r="B48" s="42" t="s">
        <v>13</v>
      </c>
      <c r="C48" s="43">
        <v>64</v>
      </c>
      <c r="D48" s="43" t="s">
        <v>18</v>
      </c>
      <c r="E48" s="44" t="s">
        <v>15</v>
      </c>
      <c r="F48" s="46">
        <v>5.41</v>
      </c>
      <c r="G48" s="47">
        <v>5.4296131068592475</v>
      </c>
      <c r="H48" s="47">
        <v>0.15</v>
      </c>
      <c r="I48" s="51">
        <v>4</v>
      </c>
      <c r="J48" s="47">
        <f t="shared" si="9"/>
        <v>-1.9613106859247331E-2</v>
      </c>
      <c r="K48" s="82">
        <v>-0.13</v>
      </c>
      <c r="M48" s="41" t="s">
        <v>17</v>
      </c>
      <c r="N48" s="42" t="s">
        <v>13</v>
      </c>
      <c r="O48" s="44">
        <v>64</v>
      </c>
      <c r="P48" s="43" t="s">
        <v>18</v>
      </c>
      <c r="Q48" s="44" t="s">
        <v>15</v>
      </c>
      <c r="R48" s="50">
        <f t="shared" si="3"/>
        <v>5.41</v>
      </c>
      <c r="S48" s="47">
        <v>5.4169999999999998</v>
      </c>
      <c r="T48" s="47">
        <v>7.8E-2</v>
      </c>
      <c r="U48" s="44"/>
      <c r="V48" s="47">
        <f t="shared" si="10"/>
        <v>-6.9999999999996732E-3</v>
      </c>
      <c r="W48" s="37">
        <v>-0.09</v>
      </c>
    </row>
    <row r="49" spans="1:23" x14ac:dyDescent="0.25">
      <c r="A49" s="41" t="s">
        <v>12</v>
      </c>
      <c r="B49" s="42" t="s">
        <v>13</v>
      </c>
      <c r="C49" s="43" t="s">
        <v>78</v>
      </c>
      <c r="D49" s="43" t="s">
        <v>14</v>
      </c>
      <c r="E49" s="44" t="s">
        <v>15</v>
      </c>
      <c r="F49" s="46"/>
      <c r="G49" s="47">
        <v>5.5237094391352013</v>
      </c>
      <c r="H49" s="47">
        <f>G49*0.05</f>
        <v>0.27618547195676008</v>
      </c>
      <c r="I49" s="51">
        <v>4</v>
      </c>
      <c r="J49" s="51"/>
      <c r="K49" s="82"/>
      <c r="M49" s="41" t="s">
        <v>12</v>
      </c>
      <c r="N49" s="42" t="s">
        <v>13</v>
      </c>
      <c r="O49" s="44" t="s">
        <v>78</v>
      </c>
      <c r="P49" s="43" t="s">
        <v>14</v>
      </c>
      <c r="Q49" s="44" t="s">
        <v>15</v>
      </c>
      <c r="R49" s="50">
        <f t="shared" si="3"/>
        <v>0</v>
      </c>
      <c r="S49" s="47">
        <v>5.5410000000000004</v>
      </c>
      <c r="T49" s="47">
        <v>0.13600000000000001</v>
      </c>
      <c r="U49" s="44"/>
      <c r="V49" s="51"/>
      <c r="W49" s="82"/>
    </row>
    <row r="50" spans="1:23" ht="15.75" thickBot="1" x14ac:dyDescent="0.3">
      <c r="A50" s="84" t="s">
        <v>17</v>
      </c>
      <c r="B50" s="85" t="s">
        <v>13</v>
      </c>
      <c r="C50" s="86" t="s">
        <v>79</v>
      </c>
      <c r="D50" s="87" t="s">
        <v>14</v>
      </c>
      <c r="E50" s="88" t="s">
        <v>15</v>
      </c>
      <c r="F50" s="89"/>
      <c r="G50" s="90">
        <v>1.9875566593418836</v>
      </c>
      <c r="H50" s="90">
        <f>G50*0.05</f>
        <v>9.9377832967094182E-2</v>
      </c>
      <c r="I50" s="91">
        <v>4</v>
      </c>
      <c r="J50" s="91"/>
      <c r="K50" s="92"/>
      <c r="M50" s="84" t="s">
        <v>17</v>
      </c>
      <c r="N50" s="85" t="s">
        <v>13</v>
      </c>
      <c r="O50" s="85" t="s">
        <v>79</v>
      </c>
      <c r="P50" s="87" t="s">
        <v>14</v>
      </c>
      <c r="Q50" s="88" t="s">
        <v>15</v>
      </c>
      <c r="R50" s="97">
        <f t="shared" si="3"/>
        <v>0</v>
      </c>
      <c r="S50" s="90">
        <v>1.9550000000000001</v>
      </c>
      <c r="T50" s="90">
        <v>5.8000000000000003E-2</v>
      </c>
      <c r="U50" s="88"/>
      <c r="V50" s="91"/>
      <c r="W50" s="92"/>
    </row>
    <row r="52" spans="1:23" x14ac:dyDescent="0.25">
      <c r="W52" s="57"/>
    </row>
    <row r="53" spans="1:23" x14ac:dyDescent="0.25">
      <c r="K53" s="57"/>
    </row>
  </sheetData>
  <sheetProtection algorithmName="SHA-512" hashValue="GYbAI4I0tx+W0ckCBO1r3LL+hbQgh9fE6AZb0renXKBqjH6n4xNaohG085ug/alHWUKym5LqO2pP+3wduxyAYQ==" saltValue="klmKNwNrK8/nbhXeiqaneA==" spinCount="100000" sheet="1" objects="1" scenarios="1" selectLockedCells="1" selectUnlockedCells="1"/>
  <mergeCells count="3">
    <mergeCell ref="A2:K2"/>
    <mergeCell ref="A8:K8"/>
    <mergeCell ref="M8:W8"/>
  </mergeCells>
  <conditionalFormatting sqref="K14:K16">
    <cfRule type="cellIs" dxfId="95" priority="19" stopIfTrue="1" operator="between">
      <formula>-2</formula>
      <formula>2</formula>
    </cfRule>
    <cfRule type="cellIs" dxfId="94" priority="20" stopIfTrue="1" operator="between">
      <formula>-3</formula>
      <formula>3</formula>
    </cfRule>
    <cfRule type="cellIs" dxfId="93" priority="21" operator="notBetween">
      <formula>-3</formula>
      <formula>3</formula>
    </cfRule>
  </conditionalFormatting>
  <conditionalFormatting sqref="K26 K42:K48">
    <cfRule type="cellIs" dxfId="92" priority="16" stopIfTrue="1" operator="between">
      <formula>-2</formula>
      <formula>2</formula>
    </cfRule>
    <cfRule type="cellIs" dxfId="91" priority="17" stopIfTrue="1" operator="between">
      <formula>-3</formula>
      <formula>3</formula>
    </cfRule>
    <cfRule type="cellIs" dxfId="90" priority="18" operator="notBetween">
      <formula>-3</formula>
      <formula>3</formula>
    </cfRule>
  </conditionalFormatting>
  <conditionalFormatting sqref="W14:W16">
    <cfRule type="cellIs" dxfId="89" priority="4" stopIfTrue="1" operator="between">
      <formula>-2</formula>
      <formula>2</formula>
    </cfRule>
    <cfRule type="cellIs" dxfId="88" priority="5" stopIfTrue="1" operator="between">
      <formula>-3</formula>
      <formula>3</formula>
    </cfRule>
    <cfRule type="cellIs" dxfId="87" priority="6" operator="notBetween">
      <formula>-3</formula>
      <formula>3</formula>
    </cfRule>
  </conditionalFormatting>
  <conditionalFormatting sqref="W26 W42:W48">
    <cfRule type="cellIs" dxfId="86" priority="1" stopIfTrue="1" operator="between">
      <formula>-2</formula>
      <formula>2</formula>
    </cfRule>
    <cfRule type="cellIs" dxfId="85" priority="2" stopIfTrue="1" operator="between">
      <formula>-3</formula>
      <formula>3</formula>
    </cfRule>
    <cfRule type="cellIs" dxfId="84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160B-81E7-40BB-A34C-4EC02F6B63B3}">
  <sheetPr>
    <pageSetUpPr fitToPage="1"/>
  </sheetPr>
  <dimension ref="A1:W68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689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93.2</v>
      </c>
      <c r="G14" s="38">
        <v>92.798790374342872</v>
      </c>
      <c r="H14" s="26">
        <f>G14*0.025</f>
        <v>2.319969759358572</v>
      </c>
      <c r="I14" s="23"/>
      <c r="J14" s="27">
        <f>((F14-G14)/G14)*100</f>
        <v>0.43234359417691087</v>
      </c>
      <c r="K14" s="37">
        <f>(F14-G14)/H14</f>
        <v>0.17293743767076433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98.6</v>
      </c>
      <c r="G15" s="38">
        <v>99</v>
      </c>
      <c r="H15" s="26">
        <f>2/2</f>
        <v>1</v>
      </c>
      <c r="I15" s="23"/>
      <c r="J15" s="33">
        <f>F15-G15</f>
        <v>-0.40000000000000568</v>
      </c>
      <c r="K15" s="37">
        <f t="shared" ref="K15:K26" si="0">(F15-G15)/H15</f>
        <v>-0.40000000000000568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6.82</v>
      </c>
      <c r="G16" s="26">
        <v>6.5954952058700087</v>
      </c>
      <c r="H16" s="26">
        <f>G16*((14-0.53*G16)/200)</f>
        <v>0.34640818833266679</v>
      </c>
      <c r="I16" s="23"/>
      <c r="J16" s="27">
        <f>((F16-G16)/G16)*100</f>
        <v>3.403911110877341</v>
      </c>
      <c r="K16" s="37">
        <f>(F16-G16)/H16</f>
        <v>0.64809320821940997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36">
        <v>12.4</v>
      </c>
      <c r="G17" s="38">
        <v>12.130529657644734</v>
      </c>
      <c r="H17" s="26">
        <f t="shared" ref="H17" si="1">G17*((14-0.53*G17)/200)</f>
        <v>0.4591902391313854</v>
      </c>
      <c r="I17" s="23"/>
      <c r="J17" s="27">
        <f t="shared" ref="J17:J26" si="2">((F17-G17)/G17)*100</f>
        <v>2.221422723989996</v>
      </c>
      <c r="K17" s="37">
        <f t="shared" si="0"/>
        <v>0.5868381324154498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9.44</v>
      </c>
      <c r="G18" s="26">
        <v>9.64</v>
      </c>
      <c r="H18" s="26">
        <f>G18*0.05</f>
        <v>0.48200000000000004</v>
      </c>
      <c r="I18" s="23"/>
      <c r="J18" s="27">
        <f t="shared" si="2"/>
        <v>-2.0746887966805088</v>
      </c>
      <c r="K18" s="37">
        <f t="shared" si="0"/>
        <v>-0.41493775933610177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45">
        <v>6.53</v>
      </c>
      <c r="G19" s="46">
        <v>6.7503282971123841</v>
      </c>
      <c r="H19" s="47">
        <f>G19*0.075/2</f>
        <v>0.25313731114171439</v>
      </c>
      <c r="I19" s="44"/>
      <c r="J19" s="48">
        <f t="shared" si="2"/>
        <v>-3.2639641720334498</v>
      </c>
      <c r="K19" s="82">
        <f t="shared" si="0"/>
        <v>-0.87039044587558656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49">
        <v>11.9</v>
      </c>
      <c r="G20" s="46">
        <v>12.103742324920354</v>
      </c>
      <c r="H20" s="47">
        <f t="shared" ref="H20:H21" si="3">G20*0.075/2</f>
        <v>0.45389033718451327</v>
      </c>
      <c r="I20" s="51"/>
      <c r="J20" s="48">
        <f t="shared" si="2"/>
        <v>-1.6833002508725707</v>
      </c>
      <c r="K20" s="82">
        <f t="shared" si="0"/>
        <v>-0.44888006689935217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49">
        <v>20.5</v>
      </c>
      <c r="G21" s="46">
        <v>20.747494838883402</v>
      </c>
      <c r="H21" s="47">
        <f t="shared" si="3"/>
        <v>0.77803105645812753</v>
      </c>
      <c r="I21" s="51"/>
      <c r="J21" s="48">
        <f t="shared" si="2"/>
        <v>-1.1928902299065294</v>
      </c>
      <c r="K21" s="82">
        <f t="shared" si="0"/>
        <v>-0.31810406130840785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45" t="s">
        <v>82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45" t="s">
        <v>82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49">
        <v>76.7</v>
      </c>
      <c r="G24" s="46">
        <v>76.859530615135128</v>
      </c>
      <c r="H24" s="47">
        <f>G24*0.025</f>
        <v>1.9214882653783782</v>
      </c>
      <c r="I24" s="51"/>
      <c r="J24" s="48">
        <f t="shared" si="2"/>
        <v>-0.2075612664536759</v>
      </c>
      <c r="K24" s="82">
        <f t="shared" si="0"/>
        <v>-8.3024506581470356E-2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52">
        <v>105</v>
      </c>
      <c r="G25" s="50">
        <v>104.72265828804754</v>
      </c>
      <c r="H25" s="47">
        <f t="shared" ref="H25:H26" si="4">G25*0.025</f>
        <v>2.6180664572011887</v>
      </c>
      <c r="I25" s="51"/>
      <c r="J25" s="48">
        <f t="shared" si="2"/>
        <v>0.26483448423321176</v>
      </c>
      <c r="K25" s="82">
        <f t="shared" si="0"/>
        <v>0.10593379369328469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52">
        <v>185</v>
      </c>
      <c r="G26" s="50">
        <v>184.85253997902558</v>
      </c>
      <c r="H26" s="47">
        <f t="shared" si="4"/>
        <v>4.6213134994756393</v>
      </c>
      <c r="I26" s="51"/>
      <c r="J26" s="48">
        <f t="shared" si="2"/>
        <v>7.9771703970717769E-2</v>
      </c>
      <c r="K26" s="82">
        <f t="shared" si="0"/>
        <v>3.1908681588287115E-2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45" t="s">
        <v>82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x14ac:dyDescent="0.25">
      <c r="A28" s="41" t="s">
        <v>74</v>
      </c>
      <c r="B28" s="42" t="s">
        <v>43</v>
      </c>
      <c r="C28" s="43">
        <v>24</v>
      </c>
      <c r="D28" s="43" t="s">
        <v>44</v>
      </c>
      <c r="E28" s="44" t="s">
        <v>45</v>
      </c>
      <c r="F28" s="45" t="s">
        <v>82</v>
      </c>
      <c r="G28" s="50">
        <v>0</v>
      </c>
      <c r="H28" s="47"/>
      <c r="I28" s="51"/>
      <c r="J28" s="48"/>
      <c r="K28" s="82"/>
      <c r="M28" s="41" t="s">
        <v>74</v>
      </c>
      <c r="N28" s="65" t="s">
        <v>43</v>
      </c>
      <c r="O28" s="44">
        <v>24</v>
      </c>
      <c r="P28" s="43" t="s">
        <v>44</v>
      </c>
      <c r="Q28" s="44" t="s">
        <v>45</v>
      </c>
      <c r="R28" s="47"/>
      <c r="S28" s="68"/>
      <c r="T28" s="69"/>
      <c r="U28" s="44"/>
      <c r="V28" s="51"/>
      <c r="W28" s="67"/>
    </row>
    <row r="29" spans="1:23" x14ac:dyDescent="0.25">
      <c r="A29" s="21" t="s">
        <v>42</v>
      </c>
      <c r="B29" s="35" t="s">
        <v>13</v>
      </c>
      <c r="C29" s="24">
        <v>30</v>
      </c>
      <c r="D29" s="24" t="s">
        <v>29</v>
      </c>
      <c r="E29" s="23" t="s">
        <v>30</v>
      </c>
      <c r="F29" s="36">
        <v>34.299999999999997</v>
      </c>
      <c r="G29" s="36">
        <v>37.226672372601328</v>
      </c>
      <c r="H29" s="26">
        <f>0.05*G29</f>
        <v>1.8613336186300664</v>
      </c>
      <c r="I29" s="28">
        <v>4</v>
      </c>
      <c r="J29" s="28">
        <f t="shared" ref="J29:J31" si="5">((F29-G29)/G29)*100</f>
        <v>-7.861761973534195</v>
      </c>
      <c r="K29" s="37">
        <v>-1.56</v>
      </c>
      <c r="M29" s="21" t="s">
        <v>42</v>
      </c>
      <c r="N29" s="22" t="s">
        <v>13</v>
      </c>
      <c r="O29" s="23">
        <v>30</v>
      </c>
      <c r="P29" s="24" t="s">
        <v>29</v>
      </c>
      <c r="Q29" s="23" t="s">
        <v>30</v>
      </c>
      <c r="R29" s="36">
        <f>F29</f>
        <v>34.299999999999997</v>
      </c>
      <c r="S29" s="25">
        <v>35.49</v>
      </c>
      <c r="T29" s="25">
        <v>1.29</v>
      </c>
      <c r="U29" s="23">
        <v>1</v>
      </c>
      <c r="V29" s="28">
        <f t="shared" ref="V29:V56" si="6">((R29-S29)/S29)*100</f>
        <v>-3.3530571992110589</v>
      </c>
      <c r="W29" s="37">
        <v>-0.92</v>
      </c>
    </row>
    <row r="30" spans="1:23" x14ac:dyDescent="0.25">
      <c r="A30" s="21" t="s">
        <v>41</v>
      </c>
      <c r="B30" s="35" t="s">
        <v>13</v>
      </c>
      <c r="C30" s="24">
        <v>31</v>
      </c>
      <c r="D30" s="24" t="s">
        <v>29</v>
      </c>
      <c r="E30" s="23" t="s">
        <v>30</v>
      </c>
      <c r="F30" s="36">
        <v>80.599999999999994</v>
      </c>
      <c r="G30" s="38">
        <v>81.970447438477805</v>
      </c>
      <c r="H30" s="26">
        <f t="shared" ref="H30:H31" si="7">0.05*G30</f>
        <v>4.0985223719238908</v>
      </c>
      <c r="I30" s="28">
        <v>4</v>
      </c>
      <c r="J30" s="28">
        <f t="shared" si="5"/>
        <v>-1.671879904652696</v>
      </c>
      <c r="K30" s="37">
        <v>-0.34</v>
      </c>
      <c r="M30" s="21" t="s">
        <v>41</v>
      </c>
      <c r="N30" s="22" t="s">
        <v>13</v>
      </c>
      <c r="O30" s="23">
        <v>31</v>
      </c>
      <c r="P30" s="24" t="s">
        <v>29</v>
      </c>
      <c r="Q30" s="23" t="s">
        <v>30</v>
      </c>
      <c r="R30" s="36">
        <f t="shared" ref="R30:R65" si="8">F30</f>
        <v>80.599999999999994</v>
      </c>
      <c r="S30" s="25">
        <v>81.38</v>
      </c>
      <c r="T30" s="25">
        <v>2.2999999999999998</v>
      </c>
      <c r="U30" s="23">
        <v>1</v>
      </c>
      <c r="V30" s="28">
        <f t="shared" si="6"/>
        <v>-0.95846645367412298</v>
      </c>
      <c r="W30" s="37">
        <v>-0.34</v>
      </c>
    </row>
    <row r="31" spans="1:23" x14ac:dyDescent="0.25">
      <c r="A31" s="21" t="s">
        <v>40</v>
      </c>
      <c r="B31" s="35" t="s">
        <v>13</v>
      </c>
      <c r="C31" s="24">
        <v>32</v>
      </c>
      <c r="D31" s="24" t="s">
        <v>29</v>
      </c>
      <c r="E31" s="23" t="s">
        <v>30</v>
      </c>
      <c r="F31" s="36">
        <v>56.9</v>
      </c>
      <c r="G31" s="38">
        <v>58.419502562813939</v>
      </c>
      <c r="H31" s="26">
        <f t="shared" si="7"/>
        <v>2.920975128140697</v>
      </c>
      <c r="I31" s="28">
        <v>4</v>
      </c>
      <c r="J31" s="28">
        <f t="shared" si="5"/>
        <v>-2.6010193448328969</v>
      </c>
      <c r="K31" s="37">
        <v>-0.51</v>
      </c>
      <c r="M31" s="21" t="s">
        <v>40</v>
      </c>
      <c r="N31" s="22" t="s">
        <v>13</v>
      </c>
      <c r="O31" s="23">
        <v>32</v>
      </c>
      <c r="P31" s="24" t="s">
        <v>29</v>
      </c>
      <c r="Q31" s="23" t="s">
        <v>30</v>
      </c>
      <c r="R31" s="36">
        <f t="shared" si="8"/>
        <v>56.9</v>
      </c>
      <c r="S31" s="25">
        <v>57.63</v>
      </c>
      <c r="T31" s="25">
        <v>1.7</v>
      </c>
      <c r="U31" s="23">
        <v>1</v>
      </c>
      <c r="V31" s="28">
        <f t="shared" si="6"/>
        <v>-1.2667013708138191</v>
      </c>
      <c r="W31" s="37">
        <v>-0.43</v>
      </c>
    </row>
    <row r="32" spans="1:23" x14ac:dyDescent="0.25">
      <c r="A32" s="21" t="s">
        <v>39</v>
      </c>
      <c r="B32" s="35" t="s">
        <v>13</v>
      </c>
      <c r="C32" s="24">
        <v>33</v>
      </c>
      <c r="D32" s="24" t="s">
        <v>29</v>
      </c>
      <c r="E32" s="23" t="s">
        <v>30</v>
      </c>
      <c r="F32" s="25">
        <v>48.8</v>
      </c>
      <c r="G32" s="38"/>
      <c r="H32" s="26"/>
      <c r="I32" s="28"/>
      <c r="J32" s="28"/>
      <c r="K32" s="39"/>
      <c r="M32" s="21" t="s">
        <v>39</v>
      </c>
      <c r="N32" s="22" t="s">
        <v>13</v>
      </c>
      <c r="O32" s="23">
        <v>33</v>
      </c>
      <c r="P32" s="24" t="s">
        <v>29</v>
      </c>
      <c r="Q32" s="23" t="s">
        <v>30</v>
      </c>
      <c r="R32" s="36">
        <f t="shared" si="8"/>
        <v>48.8</v>
      </c>
      <c r="S32" s="25"/>
      <c r="T32" s="25"/>
      <c r="U32" s="23"/>
      <c r="V32" s="28"/>
      <c r="W32" s="39"/>
    </row>
    <row r="33" spans="1:23" x14ac:dyDescent="0.25">
      <c r="A33" s="21" t="s">
        <v>38</v>
      </c>
      <c r="B33" s="35" t="s">
        <v>13</v>
      </c>
      <c r="C33" s="24">
        <v>34</v>
      </c>
      <c r="D33" s="24" t="s">
        <v>29</v>
      </c>
      <c r="E33" s="23" t="s">
        <v>30</v>
      </c>
      <c r="F33" s="25">
        <v>41.3</v>
      </c>
      <c r="G33" s="38"/>
      <c r="H33" s="26"/>
      <c r="I33" s="28"/>
      <c r="J33" s="28"/>
      <c r="K33" s="39"/>
      <c r="M33" s="21" t="s">
        <v>38</v>
      </c>
      <c r="N33" s="22" t="s">
        <v>13</v>
      </c>
      <c r="O33" s="23">
        <v>34</v>
      </c>
      <c r="P33" s="24" t="s">
        <v>29</v>
      </c>
      <c r="Q33" s="23" t="s">
        <v>30</v>
      </c>
      <c r="R33" s="36">
        <f t="shared" si="8"/>
        <v>41.3</v>
      </c>
      <c r="S33" s="25"/>
      <c r="T33" s="25"/>
      <c r="U33" s="23"/>
      <c r="V33" s="28"/>
      <c r="W33" s="39"/>
    </row>
    <row r="34" spans="1:23" x14ac:dyDescent="0.25">
      <c r="A34" s="21" t="s">
        <v>37</v>
      </c>
      <c r="B34" s="35" t="s">
        <v>13</v>
      </c>
      <c r="C34" s="24">
        <v>35</v>
      </c>
      <c r="D34" s="24" t="s">
        <v>29</v>
      </c>
      <c r="E34" s="23" t="s">
        <v>30</v>
      </c>
      <c r="F34" s="25">
        <v>57.5</v>
      </c>
      <c r="G34" s="38"/>
      <c r="H34" s="26"/>
      <c r="I34" s="28"/>
      <c r="J34" s="28"/>
      <c r="K34" s="39"/>
      <c r="M34" s="21" t="s">
        <v>37</v>
      </c>
      <c r="N34" s="22" t="s">
        <v>13</v>
      </c>
      <c r="O34" s="23">
        <v>35</v>
      </c>
      <c r="P34" s="24" t="s">
        <v>29</v>
      </c>
      <c r="Q34" s="23" t="s">
        <v>30</v>
      </c>
      <c r="R34" s="36">
        <f t="shared" si="8"/>
        <v>57.5</v>
      </c>
      <c r="S34" s="25"/>
      <c r="T34" s="25"/>
      <c r="U34" s="23"/>
      <c r="V34" s="28"/>
      <c r="W34" s="39"/>
    </row>
    <row r="35" spans="1:23" x14ac:dyDescent="0.25">
      <c r="A35" s="21" t="s">
        <v>36</v>
      </c>
      <c r="B35" s="35" t="s">
        <v>13</v>
      </c>
      <c r="C35" s="24">
        <v>36</v>
      </c>
      <c r="D35" s="24" t="s">
        <v>29</v>
      </c>
      <c r="E35" s="23" t="s">
        <v>30</v>
      </c>
      <c r="F35" s="36">
        <v>24.1</v>
      </c>
      <c r="G35" s="38"/>
      <c r="H35" s="26"/>
      <c r="I35" s="28"/>
      <c r="J35" s="28"/>
      <c r="K35" s="39"/>
      <c r="M35" s="21" t="s">
        <v>36</v>
      </c>
      <c r="N35" s="22" t="s">
        <v>13</v>
      </c>
      <c r="O35" s="23">
        <v>36</v>
      </c>
      <c r="P35" s="24" t="s">
        <v>29</v>
      </c>
      <c r="Q35" s="23" t="s">
        <v>30</v>
      </c>
      <c r="R35" s="36">
        <f t="shared" si="8"/>
        <v>24.1</v>
      </c>
      <c r="S35" s="25"/>
      <c r="T35" s="25"/>
      <c r="U35" s="23"/>
      <c r="V35" s="28"/>
      <c r="W35" s="39"/>
    </row>
    <row r="36" spans="1:23" x14ac:dyDescent="0.25">
      <c r="A36" s="21" t="s">
        <v>35</v>
      </c>
      <c r="B36" s="35" t="s">
        <v>13</v>
      </c>
      <c r="C36" s="24">
        <v>37</v>
      </c>
      <c r="D36" s="24" t="s">
        <v>29</v>
      </c>
      <c r="E36" s="23" t="s">
        <v>30</v>
      </c>
      <c r="F36" s="36">
        <v>33.1</v>
      </c>
      <c r="G36" s="38"/>
      <c r="H36" s="26"/>
      <c r="I36" s="28"/>
      <c r="J36" s="28"/>
      <c r="K36" s="39"/>
      <c r="M36" s="21" t="s">
        <v>35</v>
      </c>
      <c r="N36" s="22" t="s">
        <v>13</v>
      </c>
      <c r="O36" s="23">
        <v>37</v>
      </c>
      <c r="P36" s="24" t="s">
        <v>29</v>
      </c>
      <c r="Q36" s="23" t="s">
        <v>30</v>
      </c>
      <c r="R36" s="36">
        <f t="shared" si="8"/>
        <v>33.1</v>
      </c>
      <c r="S36" s="25"/>
      <c r="T36" s="25"/>
      <c r="U36" s="23"/>
      <c r="V36" s="28"/>
      <c r="W36" s="39"/>
    </row>
    <row r="37" spans="1:23" x14ac:dyDescent="0.25">
      <c r="A37" s="21" t="s">
        <v>34</v>
      </c>
      <c r="B37" s="35" t="s">
        <v>13</v>
      </c>
      <c r="C37" s="24">
        <v>38</v>
      </c>
      <c r="D37" s="24" t="s">
        <v>29</v>
      </c>
      <c r="E37" s="23" t="s">
        <v>30</v>
      </c>
      <c r="F37" s="36">
        <v>45.7</v>
      </c>
      <c r="G37" s="38"/>
      <c r="H37" s="26"/>
      <c r="I37" s="28"/>
      <c r="J37" s="28"/>
      <c r="K37" s="39"/>
      <c r="M37" s="21" t="s">
        <v>34</v>
      </c>
      <c r="N37" s="22" t="s">
        <v>13</v>
      </c>
      <c r="O37" s="23">
        <v>38</v>
      </c>
      <c r="P37" s="24" t="s">
        <v>29</v>
      </c>
      <c r="Q37" s="23" t="s">
        <v>30</v>
      </c>
      <c r="R37" s="36">
        <f t="shared" si="8"/>
        <v>45.7</v>
      </c>
      <c r="S37" s="25"/>
      <c r="T37" s="25"/>
      <c r="U37" s="23"/>
      <c r="V37" s="28"/>
      <c r="W37" s="39"/>
    </row>
    <row r="38" spans="1:23" x14ac:dyDescent="0.25">
      <c r="A38" s="21" t="s">
        <v>33</v>
      </c>
      <c r="B38" s="35" t="s">
        <v>13</v>
      </c>
      <c r="C38" s="24">
        <v>39</v>
      </c>
      <c r="D38" s="24" t="s">
        <v>29</v>
      </c>
      <c r="E38" s="23" t="s">
        <v>30</v>
      </c>
      <c r="F38" s="36">
        <v>82.6</v>
      </c>
      <c r="G38" s="28"/>
      <c r="H38" s="26"/>
      <c r="I38" s="28"/>
      <c r="J38" s="28"/>
      <c r="K38" s="39"/>
      <c r="M38" s="21" t="s">
        <v>33</v>
      </c>
      <c r="N38" s="22" t="s">
        <v>13</v>
      </c>
      <c r="O38" s="23">
        <v>39</v>
      </c>
      <c r="P38" s="24" t="s">
        <v>29</v>
      </c>
      <c r="Q38" s="23" t="s">
        <v>30</v>
      </c>
      <c r="R38" s="36">
        <f t="shared" si="8"/>
        <v>82.6</v>
      </c>
      <c r="S38" s="25"/>
      <c r="T38" s="25"/>
      <c r="U38" s="23"/>
      <c r="V38" s="28"/>
      <c r="W38" s="39"/>
    </row>
    <row r="39" spans="1:23" x14ac:dyDescent="0.25">
      <c r="A39" s="21" t="s">
        <v>32</v>
      </c>
      <c r="B39" s="35" t="s">
        <v>13</v>
      </c>
      <c r="C39" s="24">
        <v>40</v>
      </c>
      <c r="D39" s="24" t="s">
        <v>29</v>
      </c>
      <c r="E39" s="23" t="s">
        <v>30</v>
      </c>
      <c r="F39" s="36">
        <v>56.2</v>
      </c>
      <c r="G39" s="28"/>
      <c r="H39" s="26"/>
      <c r="I39" s="28"/>
      <c r="J39" s="28"/>
      <c r="K39" s="39"/>
      <c r="M39" s="21" t="s">
        <v>32</v>
      </c>
      <c r="N39" s="22" t="s">
        <v>13</v>
      </c>
      <c r="O39" s="23">
        <v>40</v>
      </c>
      <c r="P39" s="24" t="s">
        <v>29</v>
      </c>
      <c r="Q39" s="23" t="s">
        <v>30</v>
      </c>
      <c r="R39" s="36">
        <f t="shared" si="8"/>
        <v>56.2</v>
      </c>
      <c r="S39" s="25"/>
      <c r="T39" s="25"/>
      <c r="U39" s="23"/>
      <c r="V39" s="28"/>
      <c r="W39" s="39"/>
    </row>
    <row r="40" spans="1:23" x14ac:dyDescent="0.25">
      <c r="A40" s="21" t="s">
        <v>31</v>
      </c>
      <c r="B40" s="35" t="s">
        <v>13</v>
      </c>
      <c r="C40" s="24">
        <v>41</v>
      </c>
      <c r="D40" s="24" t="s">
        <v>29</v>
      </c>
      <c r="E40" s="23" t="s">
        <v>30</v>
      </c>
      <c r="F40" s="36">
        <v>70.900000000000006</v>
      </c>
      <c r="G40" s="38"/>
      <c r="H40" s="26"/>
      <c r="I40" s="28"/>
      <c r="J40" s="28"/>
      <c r="K40" s="39"/>
      <c r="M40" s="21" t="s">
        <v>31</v>
      </c>
      <c r="N40" s="22" t="s">
        <v>13</v>
      </c>
      <c r="O40" s="23">
        <v>41</v>
      </c>
      <c r="P40" s="24" t="s">
        <v>29</v>
      </c>
      <c r="Q40" s="23" t="s">
        <v>30</v>
      </c>
      <c r="R40" s="36">
        <f t="shared" si="8"/>
        <v>70.900000000000006</v>
      </c>
      <c r="S40" s="36"/>
      <c r="T40" s="25"/>
      <c r="U40" s="23"/>
      <c r="V40" s="28"/>
      <c r="W40" s="39"/>
    </row>
    <row r="41" spans="1:23" x14ac:dyDescent="0.25">
      <c r="A41" s="21" t="s">
        <v>28</v>
      </c>
      <c r="B41" s="35" t="s">
        <v>13</v>
      </c>
      <c r="C41" s="24">
        <v>42</v>
      </c>
      <c r="D41" s="24" t="s">
        <v>29</v>
      </c>
      <c r="E41" s="23" t="s">
        <v>30</v>
      </c>
      <c r="F41" s="36">
        <v>79.7</v>
      </c>
      <c r="G41" s="38">
        <v>81.970447438477805</v>
      </c>
      <c r="H41" s="26">
        <f t="shared" ref="H41" si="9">0.05*G41</f>
        <v>4.0985223719238908</v>
      </c>
      <c r="I41" s="28">
        <v>4</v>
      </c>
      <c r="J41" s="28">
        <f t="shared" ref="J41:J43" si="10">((F41-G41)/G41)*100</f>
        <v>-2.7698365806553231</v>
      </c>
      <c r="K41" s="37">
        <v>-0.56000000000000005</v>
      </c>
      <c r="M41" s="21" t="s">
        <v>28</v>
      </c>
      <c r="N41" s="22" t="s">
        <v>13</v>
      </c>
      <c r="O41" s="23">
        <v>42</v>
      </c>
      <c r="P41" s="24" t="s">
        <v>29</v>
      </c>
      <c r="Q41" s="23" t="s">
        <v>30</v>
      </c>
      <c r="R41" s="36">
        <f t="shared" si="8"/>
        <v>79.7</v>
      </c>
      <c r="S41" s="36">
        <v>81.55</v>
      </c>
      <c r="T41" s="25">
        <v>2.17</v>
      </c>
      <c r="U41" s="23">
        <v>1</v>
      </c>
      <c r="V41" s="28">
        <f t="shared" si="6"/>
        <v>-2.2685469037400297</v>
      </c>
      <c r="W41" s="37">
        <v>-0.85</v>
      </c>
    </row>
    <row r="42" spans="1:23" x14ac:dyDescent="0.25">
      <c r="A42" s="41" t="s">
        <v>22</v>
      </c>
      <c r="B42" s="42" t="s">
        <v>13</v>
      </c>
      <c r="C42" s="43">
        <v>43</v>
      </c>
      <c r="D42" s="43" t="s">
        <v>27</v>
      </c>
      <c r="E42" s="44" t="s">
        <v>23</v>
      </c>
      <c r="F42" s="50">
        <v>50.7</v>
      </c>
      <c r="G42" s="83">
        <v>50.529965992862202</v>
      </c>
      <c r="H42" s="47">
        <f>0.05*G42</f>
        <v>2.5264982996431105</v>
      </c>
      <c r="I42" s="51">
        <v>4</v>
      </c>
      <c r="J42" s="51">
        <f t="shared" si="10"/>
        <v>0.33650132905654356</v>
      </c>
      <c r="K42" s="82">
        <v>0.08</v>
      </c>
      <c r="M42" s="41" t="s">
        <v>22</v>
      </c>
      <c r="N42" s="42" t="s">
        <v>13</v>
      </c>
      <c r="O42" s="44">
        <v>43</v>
      </c>
      <c r="P42" s="43" t="s">
        <v>27</v>
      </c>
      <c r="Q42" s="44" t="s">
        <v>23</v>
      </c>
      <c r="R42" s="50">
        <f t="shared" si="8"/>
        <v>50.7</v>
      </c>
      <c r="S42" s="47">
        <v>48.96</v>
      </c>
      <c r="T42" s="47">
        <v>4.47</v>
      </c>
      <c r="U42" s="44">
        <v>1</v>
      </c>
      <c r="V42" s="51">
        <f t="shared" si="6"/>
        <v>3.5539215686274552</v>
      </c>
      <c r="W42" s="37">
        <v>0.39</v>
      </c>
    </row>
    <row r="43" spans="1:23" x14ac:dyDescent="0.25">
      <c r="A43" s="41" t="s">
        <v>12</v>
      </c>
      <c r="B43" s="42" t="s">
        <v>13</v>
      </c>
      <c r="C43" s="43">
        <v>44</v>
      </c>
      <c r="D43" s="43" t="s">
        <v>27</v>
      </c>
      <c r="E43" s="44" t="s">
        <v>23</v>
      </c>
      <c r="F43" s="81">
        <v>103</v>
      </c>
      <c r="G43" s="51">
        <v>104.94157725559208</v>
      </c>
      <c r="H43" s="47">
        <f t="shared" ref="H43:H44" si="11">0.05*G43</f>
        <v>5.2470788627796043</v>
      </c>
      <c r="I43" s="51">
        <v>4</v>
      </c>
      <c r="J43" s="51">
        <f t="shared" si="10"/>
        <v>-1.8501506327308583</v>
      </c>
      <c r="K43" s="82">
        <v>-0.36</v>
      </c>
      <c r="M43" s="41" t="s">
        <v>12</v>
      </c>
      <c r="N43" s="42" t="s">
        <v>13</v>
      </c>
      <c r="O43" s="44">
        <v>44</v>
      </c>
      <c r="P43" s="43" t="s">
        <v>27</v>
      </c>
      <c r="Q43" s="44" t="s">
        <v>23</v>
      </c>
      <c r="R43" s="50">
        <f t="shared" si="8"/>
        <v>103</v>
      </c>
      <c r="S43" s="83">
        <v>101.1</v>
      </c>
      <c r="T43" s="47">
        <v>6.6</v>
      </c>
      <c r="U43" s="44">
        <v>1</v>
      </c>
      <c r="V43" s="51">
        <f t="shared" si="6"/>
        <v>1.8793273986152381</v>
      </c>
      <c r="W43" s="37">
        <v>0.28999999999999998</v>
      </c>
    </row>
    <row r="44" spans="1:23" x14ac:dyDescent="0.25">
      <c r="A44" s="41" t="s">
        <v>21</v>
      </c>
      <c r="B44" s="42" t="s">
        <v>13</v>
      </c>
      <c r="C44" s="43">
        <v>45</v>
      </c>
      <c r="D44" s="43" t="s">
        <v>27</v>
      </c>
      <c r="E44" s="44" t="s">
        <v>23</v>
      </c>
      <c r="F44" s="50">
        <v>140</v>
      </c>
      <c r="G44" s="51">
        <v>141.77655712825091</v>
      </c>
      <c r="H44" s="47">
        <f t="shared" si="11"/>
        <v>7.0888278564125464</v>
      </c>
      <c r="I44" s="51">
        <v>4</v>
      </c>
      <c r="J44" s="51">
        <f t="shared" ref="J44:J55" si="12">((F44-G44)/G44)*100</f>
        <v>-1.2530683240134282</v>
      </c>
      <c r="K44" s="82">
        <v>-0.25</v>
      </c>
      <c r="M44" s="41" t="s">
        <v>21</v>
      </c>
      <c r="N44" s="42" t="s">
        <v>13</v>
      </c>
      <c r="O44" s="44">
        <v>45</v>
      </c>
      <c r="P44" s="43" t="s">
        <v>27</v>
      </c>
      <c r="Q44" s="44" t="s">
        <v>23</v>
      </c>
      <c r="R44" s="50">
        <f t="shared" si="8"/>
        <v>140</v>
      </c>
      <c r="S44" s="83">
        <v>140.4</v>
      </c>
      <c r="T44" s="47">
        <v>6.1</v>
      </c>
      <c r="U44" s="44">
        <v>1</v>
      </c>
      <c r="V44" s="51">
        <f t="shared" si="6"/>
        <v>-0.28490028490028896</v>
      </c>
      <c r="W44" s="37">
        <v>-7.0000000000000007E-2</v>
      </c>
    </row>
    <row r="45" spans="1:23" x14ac:dyDescent="0.25">
      <c r="A45" s="41" t="s">
        <v>17</v>
      </c>
      <c r="B45" s="42" t="s">
        <v>13</v>
      </c>
      <c r="C45" s="43">
        <v>46</v>
      </c>
      <c r="D45" s="43" t="s">
        <v>27</v>
      </c>
      <c r="E45" s="44" t="s">
        <v>23</v>
      </c>
      <c r="F45" s="50">
        <v>96.9</v>
      </c>
      <c r="G45" s="83">
        <v>97.507987725773162</v>
      </c>
      <c r="H45" s="47">
        <f>0.05*G45</f>
        <v>4.8753993862886587</v>
      </c>
      <c r="I45" s="51">
        <v>4</v>
      </c>
      <c r="J45" s="51">
        <f t="shared" si="12"/>
        <v>-0.62352607202092258</v>
      </c>
      <c r="K45" s="82">
        <v>-0.12</v>
      </c>
      <c r="M45" s="41" t="s">
        <v>17</v>
      </c>
      <c r="N45" s="42" t="s">
        <v>13</v>
      </c>
      <c r="O45" s="44">
        <v>46</v>
      </c>
      <c r="P45" s="43" t="s">
        <v>27</v>
      </c>
      <c r="Q45" s="44" t="s">
        <v>23</v>
      </c>
      <c r="R45" s="50">
        <f t="shared" si="8"/>
        <v>96.9</v>
      </c>
      <c r="S45" s="47">
        <v>95.78</v>
      </c>
      <c r="T45" s="47">
        <v>3.38</v>
      </c>
      <c r="U45" s="44">
        <v>1</v>
      </c>
      <c r="V45" s="51">
        <f t="shared" si="6"/>
        <v>1.169346418876597</v>
      </c>
      <c r="W45" s="37">
        <v>0.33</v>
      </c>
    </row>
    <row r="46" spans="1:23" x14ac:dyDescent="0.25">
      <c r="A46" s="41" t="s">
        <v>16</v>
      </c>
      <c r="B46" s="42" t="s">
        <v>13</v>
      </c>
      <c r="C46" s="43">
        <v>47</v>
      </c>
      <c r="D46" s="43" t="s">
        <v>25</v>
      </c>
      <c r="E46" s="44" t="s">
        <v>23</v>
      </c>
      <c r="F46" s="81">
        <v>81.400000000000006</v>
      </c>
      <c r="G46" s="51">
        <v>94.155364832847837</v>
      </c>
      <c r="H46" s="47">
        <f t="shared" ref="H46:H50" si="13">0.075*G46</f>
        <v>7.0616523624635876</v>
      </c>
      <c r="I46" s="51">
        <v>4</v>
      </c>
      <c r="J46" s="51">
        <f t="shared" si="12"/>
        <v>-13.547146097826904</v>
      </c>
      <c r="K46" s="82">
        <v>-1.81</v>
      </c>
      <c r="M46" s="41" t="s">
        <v>16</v>
      </c>
      <c r="N46" s="42" t="s">
        <v>13</v>
      </c>
      <c r="O46" s="44">
        <v>47</v>
      </c>
      <c r="P46" s="43" t="s">
        <v>25</v>
      </c>
      <c r="Q46" s="44" t="s">
        <v>23</v>
      </c>
      <c r="R46" s="50">
        <f t="shared" si="8"/>
        <v>81.400000000000006</v>
      </c>
      <c r="S46" s="83">
        <v>88.08</v>
      </c>
      <c r="T46" s="47">
        <v>6.5</v>
      </c>
      <c r="U46" s="44">
        <v>1</v>
      </c>
      <c r="V46" s="51">
        <f t="shared" si="6"/>
        <v>-7.5840145322434065</v>
      </c>
      <c r="W46" s="37">
        <v>-1.03</v>
      </c>
    </row>
    <row r="47" spans="1:23" x14ac:dyDescent="0.25">
      <c r="A47" s="41" t="s">
        <v>12</v>
      </c>
      <c r="B47" s="42" t="s">
        <v>13</v>
      </c>
      <c r="C47" s="43">
        <v>48</v>
      </c>
      <c r="D47" s="43" t="s">
        <v>25</v>
      </c>
      <c r="E47" s="44" t="s">
        <v>23</v>
      </c>
      <c r="F47" s="50">
        <v>203</v>
      </c>
      <c r="G47" s="83">
        <v>212.49440371482166</v>
      </c>
      <c r="H47" s="47">
        <f t="shared" si="13"/>
        <v>15.937080278611624</v>
      </c>
      <c r="I47" s="51">
        <v>4</v>
      </c>
      <c r="J47" s="51">
        <f t="shared" si="12"/>
        <v>-4.4680723580671957</v>
      </c>
      <c r="K47" s="82">
        <v>-0.6</v>
      </c>
      <c r="M47" s="41" t="s">
        <v>12</v>
      </c>
      <c r="N47" s="42" t="s">
        <v>13</v>
      </c>
      <c r="O47" s="44">
        <v>48</v>
      </c>
      <c r="P47" s="43" t="s">
        <v>25</v>
      </c>
      <c r="Q47" s="44" t="s">
        <v>23</v>
      </c>
      <c r="R47" s="50">
        <f t="shared" si="8"/>
        <v>203</v>
      </c>
      <c r="S47" s="47">
        <v>210.2</v>
      </c>
      <c r="T47" s="47">
        <v>9.6</v>
      </c>
      <c r="U47" s="44">
        <v>1</v>
      </c>
      <c r="V47" s="51">
        <f t="shared" si="6"/>
        <v>-3.4253092293054186</v>
      </c>
      <c r="W47" s="37">
        <v>-0.75</v>
      </c>
    </row>
    <row r="48" spans="1:23" x14ac:dyDescent="0.25">
      <c r="A48" s="41" t="s">
        <v>24</v>
      </c>
      <c r="B48" s="42" t="s">
        <v>13</v>
      </c>
      <c r="C48" s="43">
        <v>49</v>
      </c>
      <c r="D48" s="43" t="s">
        <v>25</v>
      </c>
      <c r="E48" s="44" t="s">
        <v>23</v>
      </c>
      <c r="F48" s="50">
        <v>75.099999999999994</v>
      </c>
      <c r="G48" s="83">
        <v>82.749679882828687</v>
      </c>
      <c r="H48" s="47">
        <f t="shared" si="13"/>
        <v>6.2062259912121513</v>
      </c>
      <c r="I48" s="51">
        <v>4</v>
      </c>
      <c r="J48" s="51">
        <f t="shared" si="12"/>
        <v>-9.2443619040707254</v>
      </c>
      <c r="K48" s="82">
        <v>-1.23</v>
      </c>
      <c r="M48" s="41" t="s">
        <v>24</v>
      </c>
      <c r="N48" s="42" t="s">
        <v>13</v>
      </c>
      <c r="O48" s="44">
        <v>49</v>
      </c>
      <c r="P48" s="43" t="s">
        <v>25</v>
      </c>
      <c r="Q48" s="44" t="s">
        <v>23</v>
      </c>
      <c r="R48" s="50">
        <f t="shared" si="8"/>
        <v>75.099999999999994</v>
      </c>
      <c r="S48" s="47">
        <v>82.32</v>
      </c>
      <c r="T48" s="47">
        <v>5.69</v>
      </c>
      <c r="U48" s="44">
        <v>1</v>
      </c>
      <c r="V48" s="51">
        <f t="shared" si="6"/>
        <v>-8.7706511175898925</v>
      </c>
      <c r="W48" s="37">
        <v>-1.27</v>
      </c>
    </row>
    <row r="49" spans="1:23" x14ac:dyDescent="0.25">
      <c r="A49" s="41" t="s">
        <v>20</v>
      </c>
      <c r="B49" s="42" t="s">
        <v>13</v>
      </c>
      <c r="C49" s="43">
        <v>50</v>
      </c>
      <c r="D49" s="43" t="s">
        <v>25</v>
      </c>
      <c r="E49" s="44" t="s">
        <v>23</v>
      </c>
      <c r="F49" s="50">
        <v>54.6</v>
      </c>
      <c r="G49" s="83">
        <v>64.704750368201985</v>
      </c>
      <c r="H49" s="47">
        <f t="shared" si="13"/>
        <v>4.8528562776151487</v>
      </c>
      <c r="I49" s="51">
        <v>4</v>
      </c>
      <c r="J49" s="51">
        <f t="shared" si="12"/>
        <v>-15.616705590703873</v>
      </c>
      <c r="K49" s="82">
        <v>-2.08</v>
      </c>
      <c r="M49" s="41" t="s">
        <v>20</v>
      </c>
      <c r="N49" s="42" t="s">
        <v>13</v>
      </c>
      <c r="O49" s="44">
        <v>50</v>
      </c>
      <c r="P49" s="43" t="s">
        <v>25</v>
      </c>
      <c r="Q49" s="44" t="s">
        <v>23</v>
      </c>
      <c r="R49" s="50">
        <f t="shared" si="8"/>
        <v>54.6</v>
      </c>
      <c r="S49" s="47">
        <v>63.13</v>
      </c>
      <c r="T49" s="47">
        <v>9.83</v>
      </c>
      <c r="U49" s="44">
        <v>1</v>
      </c>
      <c r="V49" s="51">
        <f t="shared" si="6"/>
        <v>-13.511801045461747</v>
      </c>
      <c r="W49" s="37">
        <v>-0.87</v>
      </c>
    </row>
    <row r="50" spans="1:23" x14ac:dyDescent="0.25">
      <c r="A50" s="41" t="s">
        <v>17</v>
      </c>
      <c r="B50" s="42" t="s">
        <v>13</v>
      </c>
      <c r="C50" s="43">
        <v>51</v>
      </c>
      <c r="D50" s="43" t="s">
        <v>25</v>
      </c>
      <c r="E50" s="44" t="s">
        <v>23</v>
      </c>
      <c r="F50" s="50">
        <v>269</v>
      </c>
      <c r="G50" s="51">
        <v>282.37225322227192</v>
      </c>
      <c r="H50" s="47">
        <f t="shared" si="13"/>
        <v>21.177918991670392</v>
      </c>
      <c r="I50" s="44">
        <v>4</v>
      </c>
      <c r="J50" s="51">
        <f t="shared" si="12"/>
        <v>-4.7356824438928955</v>
      </c>
      <c r="K50" s="82">
        <v>-0.63</v>
      </c>
      <c r="M50" s="41" t="s">
        <v>17</v>
      </c>
      <c r="N50" s="42" t="s">
        <v>13</v>
      </c>
      <c r="O50" s="44">
        <v>51</v>
      </c>
      <c r="P50" s="43" t="s">
        <v>25</v>
      </c>
      <c r="Q50" s="44" t="s">
        <v>23</v>
      </c>
      <c r="R50" s="50">
        <f t="shared" si="8"/>
        <v>269</v>
      </c>
      <c r="S50" s="83">
        <v>283.3</v>
      </c>
      <c r="T50" s="47">
        <v>11.2</v>
      </c>
      <c r="U50" s="44">
        <v>1</v>
      </c>
      <c r="V50" s="51">
        <f t="shared" si="6"/>
        <v>-5.0476526650194176</v>
      </c>
      <c r="W50" s="37">
        <v>-1.28</v>
      </c>
    </row>
    <row r="51" spans="1:23" x14ac:dyDescent="0.25">
      <c r="A51" s="41" t="s">
        <v>12</v>
      </c>
      <c r="B51" s="42" t="s">
        <v>13</v>
      </c>
      <c r="C51" s="43">
        <v>52</v>
      </c>
      <c r="D51" s="43" t="s">
        <v>76</v>
      </c>
      <c r="E51" s="44" t="s">
        <v>23</v>
      </c>
      <c r="F51" s="50">
        <v>62.2</v>
      </c>
      <c r="G51" s="51">
        <v>65.318746697234772</v>
      </c>
      <c r="H51" s="47">
        <f t="shared" ref="H51:H55" si="14">0.05*G51</f>
        <v>3.2659373348617389</v>
      </c>
      <c r="I51" s="44">
        <v>4</v>
      </c>
      <c r="J51" s="51">
        <f t="shared" si="12"/>
        <v>-4.7746578967455902</v>
      </c>
      <c r="K51" s="82">
        <v>-0.95</v>
      </c>
      <c r="M51" s="41" t="s">
        <v>12</v>
      </c>
      <c r="N51" s="42" t="s">
        <v>13</v>
      </c>
      <c r="O51" s="44">
        <v>52</v>
      </c>
      <c r="P51" s="43" t="s">
        <v>76</v>
      </c>
      <c r="Q51" s="44" t="s">
        <v>23</v>
      </c>
      <c r="R51" s="50">
        <f t="shared" si="8"/>
        <v>62.2</v>
      </c>
      <c r="S51" s="83">
        <v>64.760000000000005</v>
      </c>
      <c r="T51" s="47">
        <v>4.5599999999999996</v>
      </c>
      <c r="U51" s="44">
        <v>1</v>
      </c>
      <c r="V51" s="51">
        <f t="shared" si="6"/>
        <v>-3.9530574428659695</v>
      </c>
      <c r="W51" s="37">
        <v>-0.56000000000000005</v>
      </c>
    </row>
    <row r="52" spans="1:23" x14ac:dyDescent="0.25">
      <c r="A52" s="41" t="s">
        <v>26</v>
      </c>
      <c r="B52" s="42" t="s">
        <v>13</v>
      </c>
      <c r="C52" s="43">
        <v>53</v>
      </c>
      <c r="D52" s="43" t="s">
        <v>76</v>
      </c>
      <c r="E52" s="44" t="s">
        <v>23</v>
      </c>
      <c r="F52" s="50">
        <v>211</v>
      </c>
      <c r="G52" s="51">
        <v>221.61715495250212</v>
      </c>
      <c r="H52" s="47">
        <f t="shared" si="14"/>
        <v>11.080857747625107</v>
      </c>
      <c r="I52" s="44">
        <v>4</v>
      </c>
      <c r="J52" s="51">
        <f t="shared" si="12"/>
        <v>-4.7907640339384514</v>
      </c>
      <c r="K52" s="82">
        <v>-0.96</v>
      </c>
      <c r="M52" s="41" t="s">
        <v>26</v>
      </c>
      <c r="N52" s="42" t="s">
        <v>13</v>
      </c>
      <c r="O52" s="44">
        <v>53</v>
      </c>
      <c r="P52" s="43" t="s">
        <v>76</v>
      </c>
      <c r="Q52" s="44" t="s">
        <v>23</v>
      </c>
      <c r="R52" s="50">
        <f t="shared" si="8"/>
        <v>211</v>
      </c>
      <c r="S52" s="83">
        <v>216.6</v>
      </c>
      <c r="T52" s="47">
        <v>10.1</v>
      </c>
      <c r="U52" s="44">
        <v>1</v>
      </c>
      <c r="V52" s="51">
        <f t="shared" si="6"/>
        <v>-2.5854108956602007</v>
      </c>
      <c r="W52" s="37">
        <v>-0.55000000000000004</v>
      </c>
    </row>
    <row r="53" spans="1:23" x14ac:dyDescent="0.25">
      <c r="A53" s="41" t="s">
        <v>21</v>
      </c>
      <c r="B53" s="42" t="s">
        <v>13</v>
      </c>
      <c r="C53" s="43">
        <v>54</v>
      </c>
      <c r="D53" s="43" t="s">
        <v>76</v>
      </c>
      <c r="E53" s="44" t="s">
        <v>23</v>
      </c>
      <c r="F53" s="81">
        <v>95.5</v>
      </c>
      <c r="G53" s="51">
        <v>99.891508625970431</v>
      </c>
      <c r="H53" s="47">
        <f t="shared" si="14"/>
        <v>4.9945754312985216</v>
      </c>
      <c r="I53" s="44">
        <v>4</v>
      </c>
      <c r="J53" s="51">
        <f t="shared" si="12"/>
        <v>-4.3962782086051089</v>
      </c>
      <c r="K53" s="82">
        <v>-0.88</v>
      </c>
      <c r="M53" s="41" t="s">
        <v>21</v>
      </c>
      <c r="N53" s="42" t="s">
        <v>13</v>
      </c>
      <c r="O53" s="44">
        <v>54</v>
      </c>
      <c r="P53" s="43" t="s">
        <v>76</v>
      </c>
      <c r="Q53" s="44" t="s">
        <v>23</v>
      </c>
      <c r="R53" s="50">
        <f t="shared" si="8"/>
        <v>95.5</v>
      </c>
      <c r="S53" s="83">
        <v>99.12</v>
      </c>
      <c r="T53" s="47">
        <v>5.39</v>
      </c>
      <c r="U53" s="44">
        <v>1</v>
      </c>
      <c r="V53" s="51">
        <f t="shared" si="6"/>
        <v>-3.6521388216303512</v>
      </c>
      <c r="W53" s="37">
        <v>-0.67</v>
      </c>
    </row>
    <row r="54" spans="1:23" x14ac:dyDescent="0.25">
      <c r="A54" s="41" t="s">
        <v>20</v>
      </c>
      <c r="B54" s="42" t="s">
        <v>13</v>
      </c>
      <c r="C54" s="43">
        <v>55</v>
      </c>
      <c r="D54" s="43" t="s">
        <v>76</v>
      </c>
      <c r="E54" s="44" t="s">
        <v>23</v>
      </c>
      <c r="F54" s="81">
        <v>421</v>
      </c>
      <c r="G54" s="51">
        <v>431.98432660981905</v>
      </c>
      <c r="H54" s="47">
        <f t="shared" si="14"/>
        <v>21.599216330490954</v>
      </c>
      <c r="I54" s="44">
        <v>4</v>
      </c>
      <c r="J54" s="51">
        <f t="shared" si="12"/>
        <v>-2.5427604505985739</v>
      </c>
      <c r="K54" s="82">
        <v>-0.51</v>
      </c>
      <c r="M54" s="41" t="s">
        <v>20</v>
      </c>
      <c r="N54" s="42" t="s">
        <v>13</v>
      </c>
      <c r="O54" s="44">
        <v>55</v>
      </c>
      <c r="P54" s="43" t="s">
        <v>76</v>
      </c>
      <c r="Q54" s="44" t="s">
        <v>23</v>
      </c>
      <c r="R54" s="50">
        <f t="shared" si="8"/>
        <v>421</v>
      </c>
      <c r="S54" s="83">
        <v>429.6</v>
      </c>
      <c r="T54" s="47">
        <v>11</v>
      </c>
      <c r="U54" s="44">
        <v>1</v>
      </c>
      <c r="V54" s="51">
        <f t="shared" si="6"/>
        <v>-2.0018621973929287</v>
      </c>
      <c r="W54" s="37">
        <v>-0.78</v>
      </c>
    </row>
    <row r="55" spans="1:23" x14ac:dyDescent="0.25">
      <c r="A55" s="41" t="s">
        <v>19</v>
      </c>
      <c r="B55" s="42" t="s">
        <v>13</v>
      </c>
      <c r="C55" s="43">
        <v>56</v>
      </c>
      <c r="D55" s="43" t="s">
        <v>76</v>
      </c>
      <c r="E55" s="44" t="s">
        <v>23</v>
      </c>
      <c r="F55" s="50">
        <v>53.8</v>
      </c>
      <c r="G55" s="83">
        <v>63.569115578957032</v>
      </c>
      <c r="H55" s="47">
        <f t="shared" si="14"/>
        <v>3.1784557789478516</v>
      </c>
      <c r="I55" s="44">
        <v>4</v>
      </c>
      <c r="J55" s="51">
        <f t="shared" si="12"/>
        <v>-15.367707242714662</v>
      </c>
      <c r="K55" s="82">
        <v>-3.08</v>
      </c>
      <c r="M55" s="41" t="s">
        <v>19</v>
      </c>
      <c r="N55" s="42" t="s">
        <v>13</v>
      </c>
      <c r="O55" s="44">
        <v>56</v>
      </c>
      <c r="P55" s="43" t="s">
        <v>76</v>
      </c>
      <c r="Q55" s="44" t="s">
        <v>23</v>
      </c>
      <c r="R55" s="50">
        <f t="shared" si="8"/>
        <v>53.8</v>
      </c>
      <c r="S55" s="47">
        <v>59.66</v>
      </c>
      <c r="T55" s="47">
        <v>9.5</v>
      </c>
      <c r="U55" s="44">
        <v>1</v>
      </c>
      <c r="V55" s="51">
        <f t="shared" si="6"/>
        <v>-9.8223265169292659</v>
      </c>
      <c r="W55" s="37">
        <v>-0.62</v>
      </c>
    </row>
    <row r="56" spans="1:23" x14ac:dyDescent="0.25">
      <c r="A56" s="41" t="s">
        <v>17</v>
      </c>
      <c r="B56" s="42" t="s">
        <v>13</v>
      </c>
      <c r="C56" s="43">
        <v>57</v>
      </c>
      <c r="D56" s="43" t="s">
        <v>76</v>
      </c>
      <c r="E56" s="44" t="s">
        <v>23</v>
      </c>
      <c r="F56" s="50">
        <v>255</v>
      </c>
      <c r="G56" s="83">
        <v>264.69298610400398</v>
      </c>
      <c r="H56" s="47">
        <f t="shared" ref="H56" si="15">0.05*G56</f>
        <v>13.2346493052002</v>
      </c>
      <c r="I56" s="44">
        <v>4</v>
      </c>
      <c r="J56" s="51">
        <f t="shared" ref="J56" si="16">((F56-G56)/G56)*100</f>
        <v>-3.661973158667446</v>
      </c>
      <c r="K56" s="82">
        <v>-0.73</v>
      </c>
      <c r="M56" s="41" t="s">
        <v>17</v>
      </c>
      <c r="N56" s="42" t="s">
        <v>13</v>
      </c>
      <c r="O56" s="44">
        <v>57</v>
      </c>
      <c r="P56" s="43" t="s">
        <v>76</v>
      </c>
      <c r="Q56" s="44" t="s">
        <v>23</v>
      </c>
      <c r="R56" s="50">
        <f t="shared" si="8"/>
        <v>255</v>
      </c>
      <c r="S56" s="47">
        <v>263.3</v>
      </c>
      <c r="T56" s="47">
        <v>7.5</v>
      </c>
      <c r="U56" s="44" t="s">
        <v>75</v>
      </c>
      <c r="V56" s="51">
        <f t="shared" si="6"/>
        <v>-3.1522977592100307</v>
      </c>
      <c r="W56" s="37">
        <v>-1.1100000000000001</v>
      </c>
    </row>
    <row r="57" spans="1:23" x14ac:dyDescent="0.25">
      <c r="A57" s="41" t="s">
        <v>22</v>
      </c>
      <c r="B57" s="42" t="s">
        <v>13</v>
      </c>
      <c r="C57" s="43">
        <v>58</v>
      </c>
      <c r="D57" s="43" t="s">
        <v>18</v>
      </c>
      <c r="E57" s="44" t="s">
        <v>15</v>
      </c>
      <c r="F57" s="46">
        <v>20.75</v>
      </c>
      <c r="G57" s="47">
        <v>20.949151740208773</v>
      </c>
      <c r="H57" s="47">
        <v>0.15</v>
      </c>
      <c r="I57" s="44">
        <v>4</v>
      </c>
      <c r="J57" s="47">
        <f t="shared" ref="J57:J63" si="17">((F57-G57))</f>
        <v>-0.19915174020877302</v>
      </c>
      <c r="K57" s="82">
        <v>-1.33</v>
      </c>
      <c r="M57" s="41" t="s">
        <v>22</v>
      </c>
      <c r="N57" s="42" t="s">
        <v>13</v>
      </c>
      <c r="O57" s="44">
        <v>58</v>
      </c>
      <c r="P57" s="43" t="s">
        <v>18</v>
      </c>
      <c r="Q57" s="44" t="s">
        <v>15</v>
      </c>
      <c r="R57" s="50">
        <f t="shared" si="8"/>
        <v>20.75</v>
      </c>
      <c r="S57" s="47">
        <v>20.93</v>
      </c>
      <c r="T57" s="47">
        <v>0.11</v>
      </c>
      <c r="U57" s="44" t="s">
        <v>75</v>
      </c>
      <c r="V57" s="47">
        <f t="shared" ref="V57:V63" si="18">((R57-S57))</f>
        <v>-0.17999999999999972</v>
      </c>
      <c r="W57" s="37">
        <v>-1.66</v>
      </c>
    </row>
    <row r="58" spans="1:23" x14ac:dyDescent="0.25">
      <c r="A58" s="41" t="s">
        <v>12</v>
      </c>
      <c r="B58" s="42" t="s">
        <v>13</v>
      </c>
      <c r="C58" s="43">
        <v>59</v>
      </c>
      <c r="D58" s="43" t="s">
        <v>18</v>
      </c>
      <c r="E58" s="44" t="s">
        <v>15</v>
      </c>
      <c r="F58" s="46">
        <v>11.71</v>
      </c>
      <c r="G58" s="47">
        <v>11.829556414607039</v>
      </c>
      <c r="H58" s="47">
        <v>0.15</v>
      </c>
      <c r="I58" s="44">
        <v>4</v>
      </c>
      <c r="J58" s="47">
        <f t="shared" si="17"/>
        <v>-0.11955641460703781</v>
      </c>
      <c r="K58" s="82">
        <v>-0.8</v>
      </c>
      <c r="M58" s="41" t="s">
        <v>12</v>
      </c>
      <c r="N58" s="42" t="s">
        <v>13</v>
      </c>
      <c r="O58" s="44">
        <v>59</v>
      </c>
      <c r="P58" s="43" t="s">
        <v>18</v>
      </c>
      <c r="Q58" s="44" t="s">
        <v>15</v>
      </c>
      <c r="R58" s="50">
        <f t="shared" si="8"/>
        <v>11.71</v>
      </c>
      <c r="S58" s="47">
        <v>11.82</v>
      </c>
      <c r="T58" s="47">
        <v>0.11</v>
      </c>
      <c r="U58" s="44" t="s">
        <v>75</v>
      </c>
      <c r="V58" s="47">
        <f t="shared" si="18"/>
        <v>-0.10999999999999943</v>
      </c>
      <c r="W58" s="37">
        <v>-0.97</v>
      </c>
    </row>
    <row r="59" spans="1:23" x14ac:dyDescent="0.25">
      <c r="A59" s="41" t="s">
        <v>26</v>
      </c>
      <c r="B59" s="42" t="s">
        <v>13</v>
      </c>
      <c r="C59" s="43">
        <v>60</v>
      </c>
      <c r="D59" s="43" t="s">
        <v>18</v>
      </c>
      <c r="E59" s="44" t="s">
        <v>15</v>
      </c>
      <c r="F59" s="46">
        <v>13.98</v>
      </c>
      <c r="G59" s="47">
        <v>14.073520885865022</v>
      </c>
      <c r="H59" s="47">
        <v>0.15</v>
      </c>
      <c r="I59" s="44">
        <v>4</v>
      </c>
      <c r="J59" s="47">
        <f t="shared" si="17"/>
        <v>-9.3520885865022052E-2</v>
      </c>
      <c r="K59" s="82">
        <v>-0.6</v>
      </c>
      <c r="M59" s="41" t="s">
        <v>26</v>
      </c>
      <c r="N59" s="42" t="s">
        <v>13</v>
      </c>
      <c r="O59" s="44">
        <v>60</v>
      </c>
      <c r="P59" s="43" t="s">
        <v>18</v>
      </c>
      <c r="Q59" s="44" t="s">
        <v>15</v>
      </c>
      <c r="R59" s="50">
        <f t="shared" si="8"/>
        <v>13.98</v>
      </c>
      <c r="S59" s="47">
        <v>14.13</v>
      </c>
      <c r="T59" s="47">
        <v>0.15</v>
      </c>
      <c r="U59" s="44" t="s">
        <v>75</v>
      </c>
      <c r="V59" s="47">
        <f t="shared" si="18"/>
        <v>-0.15000000000000036</v>
      </c>
      <c r="W59" s="37">
        <v>-1.02</v>
      </c>
    </row>
    <row r="60" spans="1:23" x14ac:dyDescent="0.25">
      <c r="A60" s="41" t="s">
        <v>21</v>
      </c>
      <c r="B60" s="42" t="s">
        <v>13</v>
      </c>
      <c r="C60" s="43">
        <v>61</v>
      </c>
      <c r="D60" s="43" t="s">
        <v>18</v>
      </c>
      <c r="E60" s="44" t="s">
        <v>15</v>
      </c>
      <c r="F60" s="46">
        <v>13.59</v>
      </c>
      <c r="G60" s="47">
        <v>13.704268556972899</v>
      </c>
      <c r="H60" s="47">
        <v>0.15</v>
      </c>
      <c r="I60" s="51">
        <v>4</v>
      </c>
      <c r="J60" s="47">
        <f t="shared" si="17"/>
        <v>-0.11426855697289895</v>
      </c>
      <c r="K60" s="82">
        <v>-0.73</v>
      </c>
      <c r="M60" s="41" t="s">
        <v>21</v>
      </c>
      <c r="N60" s="42" t="s">
        <v>13</v>
      </c>
      <c r="O60" s="44">
        <v>61</v>
      </c>
      <c r="P60" s="43" t="s">
        <v>18</v>
      </c>
      <c r="Q60" s="44" t="s">
        <v>15</v>
      </c>
      <c r="R60" s="50">
        <f t="shared" si="8"/>
        <v>13.59</v>
      </c>
      <c r="S60" s="47">
        <v>13.71</v>
      </c>
      <c r="T60" s="47">
        <v>0.12</v>
      </c>
      <c r="U60" s="44" t="s">
        <v>75</v>
      </c>
      <c r="V60" s="47">
        <f t="shared" si="18"/>
        <v>-0.12000000000000099</v>
      </c>
      <c r="W60" s="37">
        <v>-1.03</v>
      </c>
    </row>
    <row r="61" spans="1:23" x14ac:dyDescent="0.25">
      <c r="A61" s="41" t="s">
        <v>24</v>
      </c>
      <c r="B61" s="42" t="s">
        <v>13</v>
      </c>
      <c r="C61" s="43">
        <v>62</v>
      </c>
      <c r="D61" s="43" t="s">
        <v>18</v>
      </c>
      <c r="E61" s="44" t="s">
        <v>15</v>
      </c>
      <c r="F61" s="46">
        <v>6.61</v>
      </c>
      <c r="G61" s="47">
        <v>6.6895964222574564</v>
      </c>
      <c r="H61" s="47">
        <v>0.15</v>
      </c>
      <c r="I61" s="51">
        <v>4</v>
      </c>
      <c r="J61" s="47">
        <f t="shared" si="17"/>
        <v>-7.9596422257456112E-2</v>
      </c>
      <c r="K61" s="82">
        <v>-0.53</v>
      </c>
      <c r="M61" s="41" t="s">
        <v>24</v>
      </c>
      <c r="N61" s="42" t="s">
        <v>13</v>
      </c>
      <c r="O61" s="44">
        <v>62</v>
      </c>
      <c r="P61" s="43" t="s">
        <v>18</v>
      </c>
      <c r="Q61" s="44" t="s">
        <v>15</v>
      </c>
      <c r="R61" s="50">
        <f t="shared" si="8"/>
        <v>6.61</v>
      </c>
      <c r="S61" s="47">
        <v>6.6989999999999998</v>
      </c>
      <c r="T61" s="47">
        <v>9.8000000000000004E-2</v>
      </c>
      <c r="U61" s="44" t="s">
        <v>75</v>
      </c>
      <c r="V61" s="47">
        <f t="shared" si="18"/>
        <v>-8.8999999999999524E-2</v>
      </c>
      <c r="W61" s="37">
        <v>-0.9</v>
      </c>
    </row>
    <row r="62" spans="1:23" x14ac:dyDescent="0.25">
      <c r="A62" s="41" t="s">
        <v>19</v>
      </c>
      <c r="B62" s="42" t="s">
        <v>13</v>
      </c>
      <c r="C62" s="43">
        <v>63</v>
      </c>
      <c r="D62" s="43" t="s">
        <v>18</v>
      </c>
      <c r="E62" s="44" t="s">
        <v>15</v>
      </c>
      <c r="F62" s="46">
        <v>0.57999999999999996</v>
      </c>
      <c r="G62" s="47">
        <v>0.66851962304664203</v>
      </c>
      <c r="H62" s="47">
        <v>0.15</v>
      </c>
      <c r="I62" s="51">
        <v>4</v>
      </c>
      <c r="J62" s="47">
        <f t="shared" si="17"/>
        <v>-8.8519623046642071E-2</v>
      </c>
      <c r="K62" s="82">
        <v>-0.6</v>
      </c>
      <c r="M62" s="41" t="s">
        <v>19</v>
      </c>
      <c r="N62" s="42" t="s">
        <v>13</v>
      </c>
      <c r="O62" s="44">
        <v>63</v>
      </c>
      <c r="P62" s="43" t="s">
        <v>18</v>
      </c>
      <c r="Q62" s="44" t="s">
        <v>15</v>
      </c>
      <c r="R62" s="50">
        <f t="shared" si="8"/>
        <v>0.57999999999999996</v>
      </c>
      <c r="S62" s="47">
        <v>0.65039999999999998</v>
      </c>
      <c r="T62" s="47">
        <v>0.10440000000000001</v>
      </c>
      <c r="U62" s="44" t="s">
        <v>75</v>
      </c>
      <c r="V62" s="47">
        <f t="shared" si="18"/>
        <v>-7.0400000000000018E-2</v>
      </c>
      <c r="W62" s="37">
        <v>-0.67</v>
      </c>
    </row>
    <row r="63" spans="1:23" x14ac:dyDescent="0.25">
      <c r="A63" s="41" t="s">
        <v>17</v>
      </c>
      <c r="B63" s="42" t="s">
        <v>13</v>
      </c>
      <c r="C63" s="43">
        <v>64</v>
      </c>
      <c r="D63" s="43" t="s">
        <v>18</v>
      </c>
      <c r="E63" s="44" t="s">
        <v>15</v>
      </c>
      <c r="F63" s="46">
        <v>5.33</v>
      </c>
      <c r="G63" s="47">
        <v>5.4296131068592475</v>
      </c>
      <c r="H63" s="47">
        <v>0.15</v>
      </c>
      <c r="I63" s="51">
        <v>4</v>
      </c>
      <c r="J63" s="47">
        <f t="shared" si="17"/>
        <v>-9.9613106859247402E-2</v>
      </c>
      <c r="K63" s="82">
        <v>-0.67</v>
      </c>
      <c r="M63" s="41" t="s">
        <v>17</v>
      </c>
      <c r="N63" s="42" t="s">
        <v>13</v>
      </c>
      <c r="O63" s="44">
        <v>64</v>
      </c>
      <c r="P63" s="43" t="s">
        <v>18</v>
      </c>
      <c r="Q63" s="44" t="s">
        <v>15</v>
      </c>
      <c r="R63" s="50">
        <f t="shared" si="8"/>
        <v>5.33</v>
      </c>
      <c r="S63" s="47">
        <v>5.4169999999999998</v>
      </c>
      <c r="T63" s="47">
        <v>7.8E-2</v>
      </c>
      <c r="U63" s="44">
        <v>1</v>
      </c>
      <c r="V63" s="47">
        <f t="shared" si="18"/>
        <v>-8.6999999999999744E-2</v>
      </c>
      <c r="W63" s="37">
        <v>-1.1100000000000001</v>
      </c>
    </row>
    <row r="64" spans="1:23" x14ac:dyDescent="0.25">
      <c r="A64" s="41" t="s">
        <v>12</v>
      </c>
      <c r="B64" s="42" t="s">
        <v>13</v>
      </c>
      <c r="C64" s="43" t="s">
        <v>78</v>
      </c>
      <c r="D64" s="43" t="s">
        <v>14</v>
      </c>
      <c r="E64" s="44" t="s">
        <v>15</v>
      </c>
      <c r="F64" s="46">
        <v>5.7</v>
      </c>
      <c r="G64" s="47">
        <v>5.5237094391352013</v>
      </c>
      <c r="H64" s="47">
        <f>G64*0.05</f>
        <v>0.27618547195676008</v>
      </c>
      <c r="I64" s="51">
        <v>4</v>
      </c>
      <c r="J64" s="51">
        <f t="shared" ref="J64:J65" si="19">((F64-G64)/G64)*100</f>
        <v>3.191524876666922</v>
      </c>
      <c r="K64" s="82">
        <v>0.65</v>
      </c>
      <c r="M64" s="41" t="s">
        <v>12</v>
      </c>
      <c r="N64" s="42" t="s">
        <v>13</v>
      </c>
      <c r="O64" s="44" t="s">
        <v>78</v>
      </c>
      <c r="P64" s="43" t="s">
        <v>14</v>
      </c>
      <c r="Q64" s="44" t="s">
        <v>15</v>
      </c>
      <c r="R64" s="50">
        <f t="shared" si="8"/>
        <v>5.7</v>
      </c>
      <c r="S64" s="47">
        <v>5.5410000000000004</v>
      </c>
      <c r="T64" s="47">
        <v>0.13600000000000001</v>
      </c>
      <c r="U64" s="44">
        <v>1</v>
      </c>
      <c r="V64" s="51">
        <f t="shared" ref="V64:V65" si="20">((R64-S64)/S64)*100</f>
        <v>2.8695181375202994</v>
      </c>
      <c r="W64" s="37">
        <v>1.17</v>
      </c>
    </row>
    <row r="65" spans="1:23" ht="15.75" thickBot="1" x14ac:dyDescent="0.3">
      <c r="A65" s="84" t="s">
        <v>17</v>
      </c>
      <c r="B65" s="85" t="s">
        <v>13</v>
      </c>
      <c r="C65" s="86" t="s">
        <v>79</v>
      </c>
      <c r="D65" s="87" t="s">
        <v>14</v>
      </c>
      <c r="E65" s="88" t="s">
        <v>15</v>
      </c>
      <c r="F65" s="89">
        <v>2</v>
      </c>
      <c r="G65" s="90">
        <v>1.9875566593418836</v>
      </c>
      <c r="H65" s="90">
        <f>G65*0.05</f>
        <v>9.9377832967094182E-2</v>
      </c>
      <c r="I65" s="91">
        <v>4</v>
      </c>
      <c r="J65" s="91">
        <f t="shared" si="19"/>
        <v>0.62606218542904746</v>
      </c>
      <c r="K65" s="92">
        <v>0.1</v>
      </c>
      <c r="M65" s="84" t="s">
        <v>17</v>
      </c>
      <c r="N65" s="85" t="s">
        <v>13</v>
      </c>
      <c r="O65" s="85" t="s">
        <v>79</v>
      </c>
      <c r="P65" s="87" t="s">
        <v>14</v>
      </c>
      <c r="Q65" s="88" t="s">
        <v>15</v>
      </c>
      <c r="R65" s="97">
        <f t="shared" si="8"/>
        <v>2</v>
      </c>
      <c r="S65" s="90">
        <v>1.9550000000000001</v>
      </c>
      <c r="T65" s="90">
        <v>5.8000000000000003E-2</v>
      </c>
      <c r="U65" s="88">
        <v>1</v>
      </c>
      <c r="V65" s="91">
        <f t="shared" si="20"/>
        <v>2.3017902813299194</v>
      </c>
      <c r="W65" s="96">
        <v>0.77</v>
      </c>
    </row>
    <row r="67" spans="1:23" x14ac:dyDescent="0.25">
      <c r="W67" s="57"/>
    </row>
    <row r="68" spans="1:23" x14ac:dyDescent="0.25">
      <c r="K68" s="57"/>
    </row>
  </sheetData>
  <sheetProtection algorithmName="SHA-512" hashValue="zNzbCpEqZTRukA8UIUyNsJx/HqkSTAye6AXrhEy07ZRH3uhNEiPFRkrrXw9ekuKlDAHCWEpoqx762qVfFKsT3w==" saltValue="Bt/npO05/bkGZkh46jFOcQ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28">
    <cfRule type="cellIs" dxfId="83" priority="37" stopIfTrue="1" operator="between">
      <formula>-2</formula>
      <formula>2</formula>
    </cfRule>
    <cfRule type="cellIs" dxfId="82" priority="38" stopIfTrue="1" operator="between">
      <formula>-3</formula>
      <formula>3</formula>
    </cfRule>
    <cfRule type="cellIs" dxfId="81" priority="39" operator="notBetween">
      <formula>-3</formula>
      <formula>3</formula>
    </cfRule>
  </conditionalFormatting>
  <conditionalFormatting sqref="K29:K31">
    <cfRule type="cellIs" dxfId="80" priority="19" stopIfTrue="1" operator="between">
      <formula>-2</formula>
      <formula>2</formula>
    </cfRule>
    <cfRule type="cellIs" dxfId="79" priority="20" stopIfTrue="1" operator="between">
      <formula>-3</formula>
      <formula>3</formula>
    </cfRule>
    <cfRule type="cellIs" dxfId="78" priority="21" operator="notBetween">
      <formula>-3</formula>
      <formula>3</formula>
    </cfRule>
  </conditionalFormatting>
  <conditionalFormatting sqref="K41:K65">
    <cfRule type="cellIs" dxfId="77" priority="16" stopIfTrue="1" operator="between">
      <formula>-2</formula>
      <formula>2</formula>
    </cfRule>
    <cfRule type="cellIs" dxfId="76" priority="17" stopIfTrue="1" operator="between">
      <formula>-3</formula>
      <formula>3</formula>
    </cfRule>
    <cfRule type="cellIs" dxfId="75" priority="18" operator="notBetween">
      <formula>-3</formula>
      <formula>3</formula>
    </cfRule>
  </conditionalFormatting>
  <conditionalFormatting sqref="W29:W31">
    <cfRule type="cellIs" dxfId="74" priority="4" stopIfTrue="1" operator="between">
      <formula>-2</formula>
      <formula>2</formula>
    </cfRule>
    <cfRule type="cellIs" dxfId="73" priority="5" stopIfTrue="1" operator="between">
      <formula>-3</formula>
      <formula>3</formula>
    </cfRule>
    <cfRule type="cellIs" dxfId="72" priority="6" operator="notBetween">
      <formula>-3</formula>
      <formula>3</formula>
    </cfRule>
  </conditionalFormatting>
  <conditionalFormatting sqref="W41:W65">
    <cfRule type="cellIs" dxfId="71" priority="1" stopIfTrue="1" operator="between">
      <formula>-2</formula>
      <formula>2</formula>
    </cfRule>
    <cfRule type="cellIs" dxfId="70" priority="2" stopIfTrue="1" operator="between">
      <formula>-3</formula>
      <formula>3</formula>
    </cfRule>
    <cfRule type="cellIs" dxfId="69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37E6-0835-4D77-9FB5-FD93673CC4F1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744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92.7</v>
      </c>
      <c r="G14" s="38">
        <v>88.390368422742441</v>
      </c>
      <c r="H14" s="26">
        <f>G14*0.025</f>
        <v>2.2097592105685613</v>
      </c>
      <c r="I14" s="23"/>
      <c r="J14" s="27">
        <f>((F14-G14)/G14)*100</f>
        <v>4.8756800703058429</v>
      </c>
      <c r="K14" s="37">
        <f>(F14-G14)/H14</f>
        <v>1.9502720281223369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98.7</v>
      </c>
      <c r="G15" s="38">
        <v>98.5</v>
      </c>
      <c r="H15" s="26">
        <f>2/2</f>
        <v>1</v>
      </c>
      <c r="I15" s="23"/>
      <c r="J15" s="33">
        <f>F15-G15</f>
        <v>0.20000000000000284</v>
      </c>
      <c r="K15" s="37">
        <f t="shared" ref="K15:K28" si="0">(F15-G15)/H15</f>
        <v>0.20000000000000284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6.61</v>
      </c>
      <c r="G16" s="26">
        <v>6.5917099076190109</v>
      </c>
      <c r="H16" s="26">
        <f>G16*((14-0.53*G16)/200)</f>
        <v>0.34627549884189379</v>
      </c>
      <c r="I16" s="23"/>
      <c r="J16" s="27">
        <f>((F16-G16)/G16)*100</f>
        <v>0.27747113628057096</v>
      </c>
      <c r="K16" s="37">
        <f>(F16-G16)/H16</f>
        <v>5.2819481719497949E-2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6.38</v>
      </c>
      <c r="G17" s="26">
        <v>6.5040179834894492</v>
      </c>
      <c r="H17" s="26">
        <f t="shared" ref="H17:H19" si="1">G17*((14-0.53*G17)/200)</f>
        <v>0.3431802965309429</v>
      </c>
      <c r="I17" s="23"/>
      <c r="J17" s="27">
        <f>((F17-G17)/G17)*100</f>
        <v>-1.9067902918514499</v>
      </c>
      <c r="K17" s="37">
        <f>(F17-G17)/H17</f>
        <v>-0.3613785078662497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11.9</v>
      </c>
      <c r="G18" s="38">
        <v>12.179412802498533</v>
      </c>
      <c r="H18" s="26">
        <f t="shared" si="1"/>
        <v>0.45946294120868458</v>
      </c>
      <c r="I18" s="23"/>
      <c r="J18" s="27">
        <f t="shared" ref="J18:J28" si="2">((F18-G18)/G18)*100</f>
        <v>-2.2941401776053807</v>
      </c>
      <c r="K18" s="37">
        <f t="shared" si="0"/>
        <v>-0.60812913825758386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11.6</v>
      </c>
      <c r="G19" s="38">
        <v>11.950838102338686</v>
      </c>
      <c r="H19" s="26">
        <f t="shared" si="1"/>
        <v>0.45807895909068613</v>
      </c>
      <c r="I19" s="23"/>
      <c r="J19" s="27">
        <f t="shared" si="2"/>
        <v>-2.9356778104962373</v>
      </c>
      <c r="K19" s="37">
        <f t="shared" si="0"/>
        <v>-0.76589001825170233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8.77</v>
      </c>
      <c r="G20" s="26">
        <v>9.64</v>
      </c>
      <c r="H20" s="26">
        <f>G20*0.05</f>
        <v>0.48200000000000004</v>
      </c>
      <c r="I20" s="23"/>
      <c r="J20" s="27">
        <f t="shared" si="2"/>
        <v>-9.0248962655601748</v>
      </c>
      <c r="K20" s="37">
        <f t="shared" si="0"/>
        <v>-1.8049792531120352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6.76</v>
      </c>
      <c r="G21" s="46">
        <v>6.7203268380141061</v>
      </c>
      <c r="H21" s="47">
        <f>G21*0.075/2</f>
        <v>0.25201225642552899</v>
      </c>
      <c r="I21" s="44"/>
      <c r="J21" s="48">
        <f t="shared" si="2"/>
        <v>0.59034572189970003</v>
      </c>
      <c r="K21" s="82">
        <f t="shared" si="0"/>
        <v>0.15742552583991998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9">
        <v>12.2</v>
      </c>
      <c r="G22" s="46">
        <v>12.148681962265357</v>
      </c>
      <c r="H22" s="47">
        <f t="shared" ref="H22:H23" si="3">G22*0.075/2</f>
        <v>0.45557557358495088</v>
      </c>
      <c r="I22" s="51"/>
      <c r="J22" s="48">
        <f t="shared" si="2"/>
        <v>0.4224165048853829</v>
      </c>
      <c r="K22" s="82">
        <f t="shared" si="0"/>
        <v>0.11264440130276877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9">
        <v>20.5</v>
      </c>
      <c r="G23" s="46">
        <v>20.448108188971663</v>
      </c>
      <c r="H23" s="47">
        <f t="shared" si="3"/>
        <v>0.76680405708643729</v>
      </c>
      <c r="I23" s="51"/>
      <c r="J23" s="48">
        <f t="shared" si="2"/>
        <v>0.25377316350626633</v>
      </c>
      <c r="K23" s="82">
        <f t="shared" si="0"/>
        <v>6.7672843601671015E-2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>
        <v>0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>
        <v>0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9">
        <v>73.3</v>
      </c>
      <c r="G26" s="46">
        <v>72.894609084852874</v>
      </c>
      <c r="H26" s="47">
        <f>G26*0.025</f>
        <v>1.822365227121322</v>
      </c>
      <c r="I26" s="51"/>
      <c r="J26" s="48">
        <f t="shared" si="2"/>
        <v>0.55613291605038773</v>
      </c>
      <c r="K26" s="82">
        <f t="shared" si="0"/>
        <v>0.22245316642015506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52">
        <v>134</v>
      </c>
      <c r="G27" s="50">
        <v>133.01347855276094</v>
      </c>
      <c r="H27" s="47">
        <f t="shared" ref="H27:H28" si="4">G27*0.025</f>
        <v>3.3253369638190238</v>
      </c>
      <c r="I27" s="51"/>
      <c r="J27" s="48">
        <f t="shared" si="2"/>
        <v>0.7416702863294744</v>
      </c>
      <c r="K27" s="82">
        <f t="shared" si="0"/>
        <v>0.29666811453178976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52">
        <v>165</v>
      </c>
      <c r="G28" s="50">
        <v>164.27021054584705</v>
      </c>
      <c r="H28" s="47">
        <f t="shared" si="4"/>
        <v>4.1067552636461766</v>
      </c>
      <c r="I28" s="51"/>
      <c r="J28" s="48">
        <f t="shared" si="2"/>
        <v>0.44426159297413781</v>
      </c>
      <c r="K28" s="82">
        <f t="shared" si="0"/>
        <v>0.1777046371896551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>
        <v>0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>
        <v>0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35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-5.981389768912436</v>
      </c>
      <c r="K31" s="37">
        <v>-1.18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35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-1.3806706114398477</v>
      </c>
      <c r="W31" s="37">
        <v>-0.38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81.3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-0.81791360109508549</v>
      </c>
      <c r="K32" s="37">
        <v>-0.17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81.3</v>
      </c>
      <c r="S32" s="25">
        <v>81.38</v>
      </c>
      <c r="T32" s="25">
        <v>2.2999999999999998</v>
      </c>
      <c r="U32" s="23">
        <v>1</v>
      </c>
      <c r="V32" s="28">
        <f t="shared" si="6"/>
        <v>-9.8304251658882152E-2</v>
      </c>
      <c r="W32" s="37">
        <v>-0.03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57.3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-1.9163164931269794</v>
      </c>
      <c r="K33" s="37">
        <v>-0.38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57.3</v>
      </c>
      <c r="S33" s="25">
        <v>57.63</v>
      </c>
      <c r="T33" s="25">
        <v>1.7</v>
      </c>
      <c r="U33" s="23">
        <v>1</v>
      </c>
      <c r="V33" s="28">
        <f t="shared" si="6"/>
        <v>-0.57261842790214368</v>
      </c>
      <c r="W33" s="37">
        <v>-0.19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25">
        <v>49.3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49.3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25">
        <v>41.5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41.5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25">
        <v>58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58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36">
        <v>21.5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21.5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36">
        <v>27.5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27.5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36">
        <v>36.700000000000003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36.700000000000003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40">
        <v>76.599999999999994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76.599999999999994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40">
        <v>51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51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64.2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64.2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81.400000000000006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-0.69591841487255979</v>
      </c>
      <c r="K43" s="37">
        <v>-0.15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81.400000000000006</v>
      </c>
      <c r="S43" s="36">
        <v>81.55</v>
      </c>
      <c r="T43" s="25">
        <v>2.17</v>
      </c>
      <c r="U43" s="23">
        <v>1</v>
      </c>
      <c r="V43" s="28">
        <f t="shared" si="6"/>
        <v>-0.18393623543837093</v>
      </c>
      <c r="W43" s="37">
        <v>-7.0000000000000007E-2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83">
        <v>56.1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11.023229281263747</v>
      </c>
      <c r="K44" s="82">
        <v>2.2200000000000002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56.1</v>
      </c>
      <c r="S44" s="47">
        <v>48.96</v>
      </c>
      <c r="T44" s="47">
        <v>4.47</v>
      </c>
      <c r="U44" s="44">
        <v>1</v>
      </c>
      <c r="V44" s="51">
        <f t="shared" si="6"/>
        <v>14.583333333333334</v>
      </c>
      <c r="W44" s="37">
        <v>1.6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51">
        <v>112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6.726049797418872</v>
      </c>
      <c r="K45" s="82">
        <v>1.35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112</v>
      </c>
      <c r="S45" s="83">
        <v>101.1</v>
      </c>
      <c r="T45" s="47">
        <v>6.6</v>
      </c>
      <c r="U45" s="44">
        <v>1</v>
      </c>
      <c r="V45" s="51">
        <f t="shared" si="6"/>
        <v>10.781404549950551</v>
      </c>
      <c r="W45" s="37">
        <v>1.66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51">
        <v>153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7.9162896173281814</v>
      </c>
      <c r="K46" s="82">
        <v>1.58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153</v>
      </c>
      <c r="S46" s="83">
        <v>140.4</v>
      </c>
      <c r="T46" s="47">
        <v>6.1</v>
      </c>
      <c r="U46" s="44">
        <v>1</v>
      </c>
      <c r="V46" s="51">
        <f t="shared" si="6"/>
        <v>8.9743589743589709</v>
      </c>
      <c r="W46" s="37">
        <v>2.0499999999999998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83">
        <v>105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7.6834856804726774</v>
      </c>
      <c r="K47" s="82">
        <v>1.54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105</v>
      </c>
      <c r="S47" s="47">
        <v>95.78</v>
      </c>
      <c r="T47" s="47">
        <v>3.38</v>
      </c>
      <c r="U47" s="44">
        <v>1</v>
      </c>
      <c r="V47" s="51">
        <f t="shared" si="6"/>
        <v>9.6262267696805175</v>
      </c>
      <c r="W47" s="37">
        <v>2.73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51">
        <v>95.1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1.0032728021702737</v>
      </c>
      <c r="K48" s="82">
        <v>0.13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95.1</v>
      </c>
      <c r="S48" s="83">
        <v>88.08</v>
      </c>
      <c r="T48" s="47">
        <v>6.5</v>
      </c>
      <c r="U48" s="44">
        <v>1</v>
      </c>
      <c r="V48" s="51">
        <f t="shared" si="6"/>
        <v>7.9700272479563985</v>
      </c>
      <c r="W48" s="37">
        <v>1.08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83">
        <v>204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-3.997471729289201</v>
      </c>
      <c r="K49" s="82">
        <v>-0.53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204</v>
      </c>
      <c r="S49" s="47">
        <v>210.2</v>
      </c>
      <c r="T49" s="47">
        <v>9.6</v>
      </c>
      <c r="U49" s="44">
        <v>1</v>
      </c>
      <c r="V49" s="51">
        <f t="shared" si="6"/>
        <v>-2.9495718363463315</v>
      </c>
      <c r="W49" s="37">
        <v>-0.64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83">
        <v>84.9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2.5985842123088738</v>
      </c>
      <c r="K50" s="82">
        <v>0.35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84.9</v>
      </c>
      <c r="S50" s="47">
        <v>82.32</v>
      </c>
      <c r="T50" s="47">
        <v>5.69</v>
      </c>
      <c r="U50" s="44">
        <v>1</v>
      </c>
      <c r="V50" s="51">
        <f t="shared" si="6"/>
        <v>3.1341107871720273</v>
      </c>
      <c r="W50" s="37">
        <v>0.45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83">
        <v>80.7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24.720363714838783</v>
      </c>
      <c r="K51" s="82">
        <v>3.3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80.7</v>
      </c>
      <c r="S51" s="47">
        <v>63.13</v>
      </c>
      <c r="T51" s="47">
        <v>9.83</v>
      </c>
      <c r="U51" s="44">
        <v>1</v>
      </c>
      <c r="V51" s="51">
        <f t="shared" si="6"/>
        <v>27.831458894345001</v>
      </c>
      <c r="W51" s="37">
        <v>1.79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51">
        <v>286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1.2847391116975164</v>
      </c>
      <c r="K52" s="82">
        <v>0.17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286</v>
      </c>
      <c r="S52" s="83">
        <v>283.3</v>
      </c>
      <c r="T52" s="47">
        <v>11.2</v>
      </c>
      <c r="U52" s="44">
        <v>1</v>
      </c>
      <c r="V52" s="51">
        <f t="shared" si="6"/>
        <v>0.95305330038827696</v>
      </c>
      <c r="W52" s="37">
        <v>0.24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51">
        <v>64.599999999999994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-1.1003681692888412</v>
      </c>
      <c r="K53" s="82">
        <v>-0.21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64.599999999999994</v>
      </c>
      <c r="S53" s="83">
        <v>64.760000000000005</v>
      </c>
      <c r="T53" s="47">
        <v>4.5599999999999996</v>
      </c>
      <c r="U53" s="44">
        <v>1</v>
      </c>
      <c r="V53" s="51">
        <f t="shared" si="6"/>
        <v>-0.24706609017913958</v>
      </c>
      <c r="W53" s="37">
        <v>-0.04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51">
        <v>219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-1.1809351821446485</v>
      </c>
      <c r="K54" s="82">
        <v>-0.23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219</v>
      </c>
      <c r="S54" s="83">
        <v>216.6</v>
      </c>
      <c r="T54" s="47">
        <v>10.1</v>
      </c>
      <c r="U54" s="44">
        <v>1</v>
      </c>
      <c r="V54" s="51">
        <f t="shared" si="6"/>
        <v>1.1080332409972324</v>
      </c>
      <c r="W54" s="37">
        <v>0.24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51">
        <v>96.6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-3.2950835073429747</v>
      </c>
      <c r="K55" s="82">
        <v>-0.66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96.6</v>
      </c>
      <c r="S55" s="83">
        <v>99.12</v>
      </c>
      <c r="T55" s="47">
        <v>5.39</v>
      </c>
      <c r="U55" s="44">
        <v>1</v>
      </c>
      <c r="V55" s="51">
        <f t="shared" si="6"/>
        <v>-2.5423728813559423</v>
      </c>
      <c r="W55" s="37">
        <v>-0.47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51">
        <v>429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-0.69084140927978188</v>
      </c>
      <c r="K56" s="82">
        <v>-0.14000000000000001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429</v>
      </c>
      <c r="S56" s="83">
        <v>429.6</v>
      </c>
      <c r="T56" s="47">
        <v>11</v>
      </c>
      <c r="U56" s="44">
        <v>1</v>
      </c>
      <c r="V56" s="51">
        <f t="shared" si="6"/>
        <v>-0.13966480446927904</v>
      </c>
      <c r="W56" s="37">
        <v>-0.06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83">
        <v>72.7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14.363711588376294</v>
      </c>
      <c r="K57" s="82">
        <v>2.86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72.7</v>
      </c>
      <c r="S57" s="47">
        <v>59.66</v>
      </c>
      <c r="T57" s="47">
        <v>9.5</v>
      </c>
      <c r="U57" s="44">
        <v>1</v>
      </c>
      <c r="V57" s="51">
        <f t="shared" si="6"/>
        <v>21.857190747569572</v>
      </c>
      <c r="W57" s="37">
        <v>1.37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83">
        <v>259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-2.150788423901445</v>
      </c>
      <c r="K58" s="82">
        <v>-0.43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259</v>
      </c>
      <c r="S58" s="47">
        <v>263.3</v>
      </c>
      <c r="T58" s="47">
        <v>7.5</v>
      </c>
      <c r="U58" s="44" t="s">
        <v>75</v>
      </c>
      <c r="V58" s="51">
        <f t="shared" si="6"/>
        <v>-1.633118116217247</v>
      </c>
      <c r="W58" s="37">
        <v>-0.57999999999999996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21.06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0.1108482597912257</v>
      </c>
      <c r="K59" s="82">
        <v>0.73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21.06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0.12999999999999901</v>
      </c>
      <c r="W59" s="37">
        <v>1.23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11.85</v>
      </c>
      <c r="G60" s="47">
        <v>11.829556414607039</v>
      </c>
      <c r="H60" s="47">
        <v>0.15</v>
      </c>
      <c r="I60" s="44">
        <v>4</v>
      </c>
      <c r="J60" s="47">
        <f t="shared" si="17"/>
        <v>2.0443585392960983E-2</v>
      </c>
      <c r="K60" s="82">
        <v>0.13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11.85</v>
      </c>
      <c r="S60" s="47">
        <v>11.82</v>
      </c>
      <c r="T60" s="47">
        <v>0.11</v>
      </c>
      <c r="U60" s="44" t="s">
        <v>75</v>
      </c>
      <c r="V60" s="47">
        <f t="shared" si="18"/>
        <v>2.9999999999999361E-2</v>
      </c>
      <c r="W60" s="37">
        <v>0.28999999999999998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14.16</v>
      </c>
      <c r="G61" s="47">
        <v>14.073520885865022</v>
      </c>
      <c r="H61" s="47">
        <v>0.15</v>
      </c>
      <c r="I61" s="44">
        <v>4</v>
      </c>
      <c r="J61" s="47">
        <f t="shared" si="17"/>
        <v>8.6479114134977664E-2</v>
      </c>
      <c r="K61" s="82">
        <v>0.6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14.16</v>
      </c>
      <c r="S61" s="47">
        <v>14.13</v>
      </c>
      <c r="T61" s="47">
        <v>0.15</v>
      </c>
      <c r="U61" s="44" t="s">
        <v>75</v>
      </c>
      <c r="V61" s="47">
        <f t="shared" si="18"/>
        <v>2.9999999999999361E-2</v>
      </c>
      <c r="W61" s="37">
        <v>0.21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13.72</v>
      </c>
      <c r="G62" s="47">
        <v>13.704268556972899</v>
      </c>
      <c r="H62" s="47">
        <v>0.15</v>
      </c>
      <c r="I62" s="51">
        <v>4</v>
      </c>
      <c r="J62" s="47">
        <f t="shared" si="17"/>
        <v>1.5731443027101832E-2</v>
      </c>
      <c r="K62" s="82">
        <v>0.13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13.72</v>
      </c>
      <c r="S62" s="47">
        <v>13.71</v>
      </c>
      <c r="T62" s="47">
        <v>0.12</v>
      </c>
      <c r="U62" s="44" t="s">
        <v>75</v>
      </c>
      <c r="V62" s="47">
        <f t="shared" si="18"/>
        <v>9.9999999999997868E-3</v>
      </c>
      <c r="W62" s="37">
        <v>0.1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6.68</v>
      </c>
      <c r="G63" s="47">
        <v>6.6895964222574564</v>
      </c>
      <c r="H63" s="47">
        <v>0.15</v>
      </c>
      <c r="I63" s="51">
        <v>4</v>
      </c>
      <c r="J63" s="47">
        <f t="shared" si="17"/>
        <v>-9.596422257456716E-3</v>
      </c>
      <c r="K63" s="82">
        <v>-7.0000000000000007E-2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6.68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-1.9000000000000128E-2</v>
      </c>
      <c r="W63" s="37">
        <v>-0.19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0.64</v>
      </c>
      <c r="G64" s="47">
        <v>0.66851962304664203</v>
      </c>
      <c r="H64" s="47">
        <v>0.15</v>
      </c>
      <c r="I64" s="51">
        <v>4</v>
      </c>
      <c r="J64" s="47">
        <f t="shared" si="17"/>
        <v>-2.8519623046642018E-2</v>
      </c>
      <c r="K64" s="82">
        <v>-0.2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0.64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-1.0399999999999965E-2</v>
      </c>
      <c r="W64" s="37">
        <v>-0.1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5.44</v>
      </c>
      <c r="G65" s="47">
        <v>5.4296131068592475</v>
      </c>
      <c r="H65" s="47">
        <v>0.15</v>
      </c>
      <c r="I65" s="51">
        <v>4</v>
      </c>
      <c r="J65" s="47">
        <f t="shared" si="17"/>
        <v>1.0386893140752917E-2</v>
      </c>
      <c r="K65" s="82">
        <v>7.0000000000000007E-2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5.44</v>
      </c>
      <c r="S65" s="47">
        <v>5.4169999999999998</v>
      </c>
      <c r="T65" s="47">
        <v>7.8E-2</v>
      </c>
      <c r="U65" s="44">
        <v>1</v>
      </c>
      <c r="V65" s="47">
        <f t="shared" si="18"/>
        <v>2.3000000000000576E-2</v>
      </c>
      <c r="W65" s="37">
        <v>0.3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5.38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-2.601683537461752</v>
      </c>
      <c r="K66" s="82">
        <v>-0.51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5.38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-2.9056127052878624</v>
      </c>
      <c r="W66" s="37">
        <v>-1.18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1.86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-6.4177621675509808</v>
      </c>
      <c r="K67" s="92">
        <v>-1.31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1.86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-4.8593350383631693</v>
      </c>
      <c r="W67" s="96">
        <v>-1.65</v>
      </c>
    </row>
    <row r="69" spans="1:23" x14ac:dyDescent="0.25">
      <c r="W69" s="57"/>
    </row>
    <row r="70" spans="1:23" x14ac:dyDescent="0.25">
      <c r="K70" s="57"/>
    </row>
  </sheetData>
  <sheetProtection algorithmName="SHA-512" hashValue="3ye7DpeaipzSGFgGOhql78FnSleB7/RP4a8l69m+UrsI/kXFhpOdln1LdgRhtoLMjX1M14v/gXAYELuY1VpbSQ==" saltValue="VJr8GHsm0z4XEo7Zl7/fKw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0">
    <cfRule type="cellIs" dxfId="68" priority="34" stopIfTrue="1" operator="between">
      <formula>-2</formula>
      <formula>2</formula>
    </cfRule>
    <cfRule type="cellIs" dxfId="67" priority="35" stopIfTrue="1" operator="between">
      <formula>-3</formula>
      <formula>3</formula>
    </cfRule>
    <cfRule type="cellIs" dxfId="66" priority="36" operator="notBetween">
      <formula>-3</formula>
      <formula>3</formula>
    </cfRule>
  </conditionalFormatting>
  <conditionalFormatting sqref="K31:K33">
    <cfRule type="cellIs" dxfId="65" priority="19" stopIfTrue="1" operator="between">
      <formula>-2</formula>
      <formula>2</formula>
    </cfRule>
    <cfRule type="cellIs" dxfId="64" priority="20" stopIfTrue="1" operator="between">
      <formula>-3</formula>
      <formula>3</formula>
    </cfRule>
    <cfRule type="cellIs" dxfId="63" priority="21" operator="notBetween">
      <formula>-3</formula>
      <formula>3</formula>
    </cfRule>
  </conditionalFormatting>
  <conditionalFormatting sqref="K43:K67">
    <cfRule type="cellIs" dxfId="62" priority="16" stopIfTrue="1" operator="between">
      <formula>-2</formula>
      <formula>2</formula>
    </cfRule>
    <cfRule type="cellIs" dxfId="61" priority="17" stopIfTrue="1" operator="between">
      <formula>-3</formula>
      <formula>3</formula>
    </cfRule>
    <cfRule type="cellIs" dxfId="60" priority="18" operator="notBetween">
      <formula>-3</formula>
      <formula>3</formula>
    </cfRule>
  </conditionalFormatting>
  <conditionalFormatting sqref="W31:W33">
    <cfRule type="cellIs" dxfId="59" priority="4" stopIfTrue="1" operator="between">
      <formula>-2</formula>
      <formula>2</formula>
    </cfRule>
    <cfRule type="cellIs" dxfId="58" priority="5" stopIfTrue="1" operator="between">
      <formula>-3</formula>
      <formula>3</formula>
    </cfRule>
    <cfRule type="cellIs" dxfId="57" priority="6" operator="notBetween">
      <formula>-3</formula>
      <formula>3</formula>
    </cfRule>
  </conditionalFormatting>
  <conditionalFormatting sqref="W43:W67">
    <cfRule type="cellIs" dxfId="56" priority="1" stopIfTrue="1" operator="between">
      <formula>-2</formula>
      <formula>2</formula>
    </cfRule>
    <cfRule type="cellIs" dxfId="55" priority="2" stopIfTrue="1" operator="between">
      <formula>-3</formula>
      <formula>3</formula>
    </cfRule>
    <cfRule type="cellIs" dxfId="54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0D5B5-8B4E-49CF-9A1C-7A766150AA12}">
  <sheetPr>
    <pageSetUpPr fitToPage="1"/>
  </sheetPr>
  <dimension ref="A1:W31"/>
  <sheetViews>
    <sheetView topLeftCell="A2" zoomScale="70" zoomScaleNormal="70" zoomScalePageLayoutView="85" workbookViewId="0">
      <selection activeCell="M47" sqref="M47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68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772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96.15</v>
      </c>
      <c r="G14" s="38">
        <v>95.645944521632927</v>
      </c>
      <c r="H14" s="26">
        <f>G14*0.025</f>
        <v>2.3911486130408233</v>
      </c>
      <c r="I14" s="23"/>
      <c r="J14" s="27">
        <f>((F14-G14)/G14)*100</f>
        <v>0.52700141222723007</v>
      </c>
      <c r="K14" s="37">
        <f>(F14-G14)/H14</f>
        <v>0.21080056489089202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47.9</v>
      </c>
      <c r="G15" s="38">
        <v>98.5</v>
      </c>
      <c r="H15" s="26">
        <f>2/2</f>
        <v>1</v>
      </c>
      <c r="I15" s="23"/>
      <c r="J15" s="33">
        <f>F15-G15</f>
        <v>-50.6</v>
      </c>
      <c r="K15" s="37">
        <f t="shared" ref="K15:K26" si="0">(F15-G15)/H15</f>
        <v>-50.6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6.78</v>
      </c>
      <c r="G16" s="26">
        <v>6.6417181266899776</v>
      </c>
      <c r="H16" s="26">
        <f>G16*((14-0.53*G16)/200)</f>
        <v>0.34802235673113252</v>
      </c>
      <c r="I16" s="23"/>
      <c r="J16" s="27">
        <f>((F16-G16)/G16)*100</f>
        <v>2.0820196020414063</v>
      </c>
      <c r="K16" s="37">
        <f>(F16-G16)/H16</f>
        <v>0.39733617865490578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25">
        <v>12.23</v>
      </c>
      <c r="G17" s="38">
        <v>12.215550681505352</v>
      </c>
      <c r="H17" s="26">
        <f t="shared" ref="H17" si="1">G17*((14-0.53*G17)/200)</f>
        <v>0.45965639980644607</v>
      </c>
      <c r="I17" s="23"/>
      <c r="J17" s="27">
        <f t="shared" ref="J17:J26" si="2">((F17-G17)/G17)*100</f>
        <v>0.11828626372550682</v>
      </c>
      <c r="K17" s="37">
        <f t="shared" si="0"/>
        <v>3.1435042568172103E-2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13.19</v>
      </c>
      <c r="G18" s="26">
        <v>9.64</v>
      </c>
      <c r="H18" s="26">
        <f>G18*0.05</f>
        <v>0.48200000000000004</v>
      </c>
      <c r="I18" s="23"/>
      <c r="J18" s="27">
        <f t="shared" si="2"/>
        <v>36.825726141078825</v>
      </c>
      <c r="K18" s="37">
        <f t="shared" si="0"/>
        <v>7.3651452282157646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94">
        <v>5.5999999999999999E-3</v>
      </c>
      <c r="G19" s="46">
        <v>6.735327567563246</v>
      </c>
      <c r="H19" s="47">
        <f>G19*0.075/2</f>
        <v>0.25257478378362169</v>
      </c>
      <c r="I19" s="44"/>
      <c r="J19" s="48">
        <f t="shared" si="2"/>
        <v>-99.91685630811827</v>
      </c>
      <c r="K19" s="82">
        <f t="shared" si="0"/>
        <v>-26.644495015498208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94">
        <v>1.11E-2</v>
      </c>
      <c r="G20" s="46">
        <v>12.103742324920354</v>
      </c>
      <c r="H20" s="47">
        <f t="shared" ref="H20:H21" si="3">G20*0.075/2</f>
        <v>0.45389033718451327</v>
      </c>
      <c r="I20" s="51"/>
      <c r="J20" s="48">
        <f t="shared" si="2"/>
        <v>-99.908292826284423</v>
      </c>
      <c r="K20" s="82">
        <f t="shared" si="0"/>
        <v>-26.642211420342512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94">
        <v>1.95E-2</v>
      </c>
      <c r="G21" s="46">
        <v>20.882218831343685</v>
      </c>
      <c r="H21" s="47">
        <f t="shared" si="3"/>
        <v>0.78308320617538818</v>
      </c>
      <c r="I21" s="51"/>
      <c r="J21" s="48">
        <f t="shared" si="2"/>
        <v>-99.906619118602805</v>
      </c>
      <c r="K21" s="82">
        <f t="shared" si="0"/>
        <v>-26.64176509829408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94" t="s">
        <v>88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94" t="s">
        <v>88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94">
        <v>7.5700000000000003E-2</v>
      </c>
      <c r="G24" s="46">
        <v>77.108993551243969</v>
      </c>
      <c r="H24" s="47">
        <f>G24*0.025</f>
        <v>1.9277248387810992</v>
      </c>
      <c r="I24" s="51"/>
      <c r="J24" s="48">
        <f t="shared" si="2"/>
        <v>-99.901827275245537</v>
      </c>
      <c r="K24" s="82">
        <f t="shared" si="0"/>
        <v>-39.960730910098214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94">
        <v>0.1027</v>
      </c>
      <c r="G25" s="50">
        <v>104.22435861975649</v>
      </c>
      <c r="H25" s="47">
        <f t="shared" ref="H25:H26" si="4">G25*0.025</f>
        <v>2.6056089654939125</v>
      </c>
      <c r="I25" s="51"/>
      <c r="J25" s="48">
        <f t="shared" si="2"/>
        <v>-99.901462574238835</v>
      </c>
      <c r="K25" s="82">
        <f t="shared" si="0"/>
        <v>-39.96058502969553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94">
        <v>0.182</v>
      </c>
      <c r="G26" s="50">
        <v>183.49434572513238</v>
      </c>
      <c r="H26" s="47">
        <f t="shared" si="4"/>
        <v>4.5873586431283098</v>
      </c>
      <c r="I26" s="51"/>
      <c r="J26" s="48">
        <f t="shared" si="2"/>
        <v>-99.90081438243736</v>
      </c>
      <c r="K26" s="82">
        <f t="shared" si="0"/>
        <v>-39.960325752974946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94" t="s">
        <v>88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ht="15.75" thickBot="1" x14ac:dyDescent="0.3">
      <c r="A28" s="84" t="s">
        <v>74</v>
      </c>
      <c r="B28" s="85" t="s">
        <v>43</v>
      </c>
      <c r="C28" s="87">
        <v>24</v>
      </c>
      <c r="D28" s="87" t="s">
        <v>44</v>
      </c>
      <c r="E28" s="88" t="s">
        <v>45</v>
      </c>
      <c r="F28" s="111" t="s">
        <v>88</v>
      </c>
      <c r="G28" s="97">
        <v>0</v>
      </c>
      <c r="H28" s="90"/>
      <c r="I28" s="91"/>
      <c r="J28" s="105"/>
      <c r="K28" s="92"/>
      <c r="M28" s="84" t="s">
        <v>74</v>
      </c>
      <c r="N28" s="106" t="s">
        <v>43</v>
      </c>
      <c r="O28" s="88">
        <v>24</v>
      </c>
      <c r="P28" s="87" t="s">
        <v>44</v>
      </c>
      <c r="Q28" s="88" t="s">
        <v>45</v>
      </c>
      <c r="R28" s="90"/>
      <c r="S28" s="107"/>
      <c r="T28" s="108"/>
      <c r="U28" s="88"/>
      <c r="V28" s="91"/>
      <c r="W28" s="109"/>
    </row>
    <row r="30" spans="1:23" x14ac:dyDescent="0.25">
      <c r="W30" s="57"/>
    </row>
    <row r="31" spans="1:23" x14ac:dyDescent="0.25">
      <c r="K31" s="57"/>
    </row>
  </sheetData>
  <sheetProtection algorithmName="SHA-512" hashValue="MnnECCr7BR1lBwZuXz7nmNZqY2stCOoVWHcGBXIsxLqPfMks5ZEgvvbvqNw/8LoMPjEAtW4wquDm6TQpHd0jUw==" saltValue="LqUbkpFLWTc7OvU/UoTxfA==" spinCount="100000" sheet="1" objects="1" scenarios="1" selectLockedCells="1" selectUnlockedCells="1"/>
  <mergeCells count="3">
    <mergeCell ref="A2:K2"/>
    <mergeCell ref="A8:K8"/>
    <mergeCell ref="M8:W8"/>
  </mergeCells>
  <conditionalFormatting sqref="K14:K28">
    <cfRule type="cellIs" dxfId="53" priority="34" stopIfTrue="1" operator="between">
      <formula>-2</formula>
      <formula>2</formula>
    </cfRule>
    <cfRule type="cellIs" dxfId="52" priority="35" stopIfTrue="1" operator="between">
      <formula>-3</formula>
      <formula>3</formula>
    </cfRule>
    <cfRule type="cellIs" dxfId="51" priority="3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1E00-0D3A-4C0C-9A5A-7D03887DB247}">
  <sheetPr>
    <pageSetUpPr fitToPage="1"/>
  </sheetPr>
  <dimension ref="A1:W53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807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42</v>
      </c>
      <c r="B14" s="35" t="s">
        <v>13</v>
      </c>
      <c r="C14" s="24">
        <v>30</v>
      </c>
      <c r="D14" s="24" t="s">
        <v>29</v>
      </c>
      <c r="E14" s="23" t="s">
        <v>30</v>
      </c>
      <c r="F14" s="36">
        <v>36.799999999999997</v>
      </c>
      <c r="G14" s="36">
        <v>37.226672372601328</v>
      </c>
      <c r="H14" s="26">
        <f>0.05*G14</f>
        <v>1.8613336186300664</v>
      </c>
      <c r="I14" s="28">
        <v>4</v>
      </c>
      <c r="J14" s="28">
        <f t="shared" ref="J14:J16" si="0">((F14-G14)/G14)*100</f>
        <v>-1.1461469570279401</v>
      </c>
      <c r="K14" s="37">
        <v>-0.22</v>
      </c>
      <c r="M14" s="21" t="s">
        <v>42</v>
      </c>
      <c r="N14" s="22" t="s">
        <v>13</v>
      </c>
      <c r="O14" s="23">
        <v>30</v>
      </c>
      <c r="P14" s="24" t="s">
        <v>29</v>
      </c>
      <c r="Q14" s="23" t="s">
        <v>30</v>
      </c>
      <c r="R14" s="36">
        <f>F14</f>
        <v>36.799999999999997</v>
      </c>
      <c r="S14" s="25">
        <v>35.49</v>
      </c>
      <c r="T14" s="25">
        <v>1.29</v>
      </c>
      <c r="U14" s="23">
        <v>1</v>
      </c>
      <c r="V14" s="28">
        <f t="shared" ref="V14:V41" si="1">((R14-S14)/S14)*100</f>
        <v>3.6911806142575236</v>
      </c>
      <c r="W14" s="37">
        <v>1.02</v>
      </c>
    </row>
    <row r="15" spans="1:23" x14ac:dyDescent="0.25">
      <c r="A15" s="21" t="s">
        <v>41</v>
      </c>
      <c r="B15" s="35" t="s">
        <v>13</v>
      </c>
      <c r="C15" s="24">
        <v>31</v>
      </c>
      <c r="D15" s="24" t="s">
        <v>29</v>
      </c>
      <c r="E15" s="23" t="s">
        <v>30</v>
      </c>
      <c r="F15" s="36">
        <v>81.3</v>
      </c>
      <c r="G15" s="38">
        <v>81.970447438477805</v>
      </c>
      <c r="H15" s="26">
        <f t="shared" ref="H15:H16" si="2">0.05*G15</f>
        <v>4.0985223719238908</v>
      </c>
      <c r="I15" s="28">
        <v>4</v>
      </c>
      <c r="J15" s="28">
        <f t="shared" si="0"/>
        <v>-0.81791360109508549</v>
      </c>
      <c r="K15" s="37">
        <v>-0.17</v>
      </c>
      <c r="M15" s="21" t="s">
        <v>41</v>
      </c>
      <c r="N15" s="22" t="s">
        <v>13</v>
      </c>
      <c r="O15" s="23">
        <v>31</v>
      </c>
      <c r="P15" s="24" t="s">
        <v>29</v>
      </c>
      <c r="Q15" s="23" t="s">
        <v>30</v>
      </c>
      <c r="R15" s="36">
        <f t="shared" ref="R15:R50" si="3">F15</f>
        <v>81.3</v>
      </c>
      <c r="S15" s="25">
        <v>81.38</v>
      </c>
      <c r="T15" s="25">
        <v>2.2999999999999998</v>
      </c>
      <c r="U15" s="23">
        <v>1</v>
      </c>
      <c r="V15" s="28">
        <f t="shared" si="1"/>
        <v>-9.8304251658882152E-2</v>
      </c>
      <c r="W15" s="37">
        <v>-0.03</v>
      </c>
    </row>
    <row r="16" spans="1:23" x14ac:dyDescent="0.25">
      <c r="A16" s="21" t="s">
        <v>40</v>
      </c>
      <c r="B16" s="35" t="s">
        <v>13</v>
      </c>
      <c r="C16" s="24">
        <v>32</v>
      </c>
      <c r="D16" s="24" t="s">
        <v>29</v>
      </c>
      <c r="E16" s="23" t="s">
        <v>30</v>
      </c>
      <c r="F16" s="36">
        <v>59</v>
      </c>
      <c r="G16" s="38">
        <v>58.419502562813939</v>
      </c>
      <c r="H16" s="26">
        <f t="shared" si="2"/>
        <v>2.920975128140697</v>
      </c>
      <c r="I16" s="28">
        <v>4</v>
      </c>
      <c r="J16" s="28">
        <f t="shared" si="0"/>
        <v>0.99367062662318506</v>
      </c>
      <c r="K16" s="37">
        <v>0.21</v>
      </c>
      <c r="M16" s="21" t="s">
        <v>40</v>
      </c>
      <c r="N16" s="22" t="s">
        <v>13</v>
      </c>
      <c r="O16" s="23">
        <v>32</v>
      </c>
      <c r="P16" s="24" t="s">
        <v>29</v>
      </c>
      <c r="Q16" s="23" t="s">
        <v>30</v>
      </c>
      <c r="R16" s="36">
        <f t="shared" si="3"/>
        <v>59</v>
      </c>
      <c r="S16" s="25">
        <v>57.63</v>
      </c>
      <c r="T16" s="25">
        <v>1.7</v>
      </c>
      <c r="U16" s="23">
        <v>1</v>
      </c>
      <c r="V16" s="28">
        <f t="shared" si="1"/>
        <v>2.3772340794724922</v>
      </c>
      <c r="W16" s="37">
        <v>0.81</v>
      </c>
    </row>
    <row r="17" spans="1:23" x14ac:dyDescent="0.25">
      <c r="A17" s="21" t="s">
        <v>39</v>
      </c>
      <c r="B17" s="35" t="s">
        <v>13</v>
      </c>
      <c r="C17" s="24">
        <v>33</v>
      </c>
      <c r="D17" s="24" t="s">
        <v>29</v>
      </c>
      <c r="E17" s="23" t="s">
        <v>30</v>
      </c>
      <c r="F17" s="36">
        <v>51.1</v>
      </c>
      <c r="G17" s="38"/>
      <c r="H17" s="26"/>
      <c r="I17" s="28"/>
      <c r="J17" s="28"/>
      <c r="K17" s="39"/>
      <c r="M17" s="21" t="s">
        <v>39</v>
      </c>
      <c r="N17" s="22" t="s">
        <v>13</v>
      </c>
      <c r="O17" s="23">
        <v>33</v>
      </c>
      <c r="P17" s="24" t="s">
        <v>29</v>
      </c>
      <c r="Q17" s="23" t="s">
        <v>30</v>
      </c>
      <c r="R17" s="36">
        <f t="shared" si="3"/>
        <v>51.1</v>
      </c>
      <c r="S17" s="25"/>
      <c r="T17" s="25"/>
      <c r="U17" s="23"/>
      <c r="V17" s="28"/>
      <c r="W17" s="39"/>
    </row>
    <row r="18" spans="1:23" x14ac:dyDescent="0.25">
      <c r="A18" s="21" t="s">
        <v>38</v>
      </c>
      <c r="B18" s="35" t="s">
        <v>13</v>
      </c>
      <c r="C18" s="24">
        <v>34</v>
      </c>
      <c r="D18" s="24" t="s">
        <v>29</v>
      </c>
      <c r="E18" s="23" t="s">
        <v>30</v>
      </c>
      <c r="F18" s="36">
        <v>42.8</v>
      </c>
      <c r="G18" s="38"/>
      <c r="H18" s="26"/>
      <c r="I18" s="28"/>
      <c r="J18" s="28"/>
      <c r="K18" s="39"/>
      <c r="M18" s="21" t="s">
        <v>38</v>
      </c>
      <c r="N18" s="22" t="s">
        <v>13</v>
      </c>
      <c r="O18" s="23">
        <v>34</v>
      </c>
      <c r="P18" s="24" t="s">
        <v>29</v>
      </c>
      <c r="Q18" s="23" t="s">
        <v>30</v>
      </c>
      <c r="R18" s="36">
        <f t="shared" si="3"/>
        <v>42.8</v>
      </c>
      <c r="S18" s="25"/>
      <c r="T18" s="25"/>
      <c r="U18" s="23"/>
      <c r="V18" s="28"/>
      <c r="W18" s="39"/>
    </row>
    <row r="19" spans="1:23" x14ac:dyDescent="0.25">
      <c r="A19" s="21" t="s">
        <v>37</v>
      </c>
      <c r="B19" s="35" t="s">
        <v>13</v>
      </c>
      <c r="C19" s="24">
        <v>35</v>
      </c>
      <c r="D19" s="24" t="s">
        <v>29</v>
      </c>
      <c r="E19" s="23" t="s">
        <v>30</v>
      </c>
      <c r="F19" s="25">
        <v>59.6</v>
      </c>
      <c r="G19" s="38"/>
      <c r="H19" s="26"/>
      <c r="I19" s="28"/>
      <c r="J19" s="28"/>
      <c r="K19" s="39"/>
      <c r="M19" s="21" t="s">
        <v>37</v>
      </c>
      <c r="N19" s="22" t="s">
        <v>13</v>
      </c>
      <c r="O19" s="23">
        <v>35</v>
      </c>
      <c r="P19" s="24" t="s">
        <v>29</v>
      </c>
      <c r="Q19" s="23" t="s">
        <v>30</v>
      </c>
      <c r="R19" s="36">
        <f t="shared" si="3"/>
        <v>59.6</v>
      </c>
      <c r="S19" s="25"/>
      <c r="T19" s="25"/>
      <c r="U19" s="23"/>
      <c r="V19" s="28"/>
      <c r="W19" s="39"/>
    </row>
    <row r="20" spans="1:23" x14ac:dyDescent="0.25">
      <c r="A20" s="21" t="s">
        <v>36</v>
      </c>
      <c r="B20" s="35" t="s">
        <v>13</v>
      </c>
      <c r="C20" s="24">
        <v>36</v>
      </c>
      <c r="D20" s="24" t="s">
        <v>29</v>
      </c>
      <c r="E20" s="23" t="s">
        <v>30</v>
      </c>
      <c r="F20" s="36">
        <v>22.7</v>
      </c>
      <c r="G20" s="38"/>
      <c r="H20" s="26"/>
      <c r="I20" s="28"/>
      <c r="J20" s="28"/>
      <c r="K20" s="39"/>
      <c r="M20" s="21" t="s">
        <v>36</v>
      </c>
      <c r="N20" s="22" t="s">
        <v>13</v>
      </c>
      <c r="O20" s="23">
        <v>36</v>
      </c>
      <c r="P20" s="24" t="s">
        <v>29</v>
      </c>
      <c r="Q20" s="23" t="s">
        <v>30</v>
      </c>
      <c r="R20" s="36">
        <f t="shared" si="3"/>
        <v>22.7</v>
      </c>
      <c r="S20" s="25"/>
      <c r="T20" s="25"/>
      <c r="U20" s="23"/>
      <c r="V20" s="28"/>
      <c r="W20" s="39"/>
    </row>
    <row r="21" spans="1:23" x14ac:dyDescent="0.25">
      <c r="A21" s="21" t="s">
        <v>35</v>
      </c>
      <c r="B21" s="35" t="s">
        <v>13</v>
      </c>
      <c r="C21" s="24">
        <v>37</v>
      </c>
      <c r="D21" s="24" t="s">
        <v>29</v>
      </c>
      <c r="E21" s="23" t="s">
        <v>30</v>
      </c>
      <c r="F21" s="36">
        <v>28.1</v>
      </c>
      <c r="G21" s="38"/>
      <c r="H21" s="26"/>
      <c r="I21" s="28"/>
      <c r="J21" s="28"/>
      <c r="K21" s="39"/>
      <c r="M21" s="21" t="s">
        <v>35</v>
      </c>
      <c r="N21" s="22" t="s">
        <v>13</v>
      </c>
      <c r="O21" s="23">
        <v>37</v>
      </c>
      <c r="P21" s="24" t="s">
        <v>29</v>
      </c>
      <c r="Q21" s="23" t="s">
        <v>30</v>
      </c>
      <c r="R21" s="36">
        <f t="shared" si="3"/>
        <v>28.1</v>
      </c>
      <c r="S21" s="25"/>
      <c r="T21" s="25"/>
      <c r="U21" s="23"/>
      <c r="V21" s="28"/>
      <c r="W21" s="39"/>
    </row>
    <row r="22" spans="1:23" x14ac:dyDescent="0.25">
      <c r="A22" s="21" t="s">
        <v>34</v>
      </c>
      <c r="B22" s="35" t="s">
        <v>13</v>
      </c>
      <c r="C22" s="24">
        <v>38</v>
      </c>
      <c r="D22" s="24" t="s">
        <v>29</v>
      </c>
      <c r="E22" s="23" t="s">
        <v>30</v>
      </c>
      <c r="F22" s="36">
        <v>35.9</v>
      </c>
      <c r="G22" s="38"/>
      <c r="H22" s="26"/>
      <c r="I22" s="28"/>
      <c r="J22" s="28"/>
      <c r="K22" s="39"/>
      <c r="M22" s="21" t="s">
        <v>34</v>
      </c>
      <c r="N22" s="22" t="s">
        <v>13</v>
      </c>
      <c r="O22" s="23">
        <v>38</v>
      </c>
      <c r="P22" s="24" t="s">
        <v>29</v>
      </c>
      <c r="Q22" s="23" t="s">
        <v>30</v>
      </c>
      <c r="R22" s="36">
        <f t="shared" si="3"/>
        <v>35.9</v>
      </c>
      <c r="S22" s="25"/>
      <c r="T22" s="25"/>
      <c r="U22" s="23"/>
      <c r="V22" s="28"/>
      <c r="W22" s="39"/>
    </row>
    <row r="23" spans="1:23" x14ac:dyDescent="0.25">
      <c r="A23" s="21" t="s">
        <v>33</v>
      </c>
      <c r="B23" s="35" t="s">
        <v>13</v>
      </c>
      <c r="C23" s="24">
        <v>39</v>
      </c>
      <c r="D23" s="24" t="s">
        <v>29</v>
      </c>
      <c r="E23" s="23" t="s">
        <v>30</v>
      </c>
      <c r="F23" s="36">
        <v>82.6</v>
      </c>
      <c r="G23" s="28"/>
      <c r="H23" s="26"/>
      <c r="I23" s="28"/>
      <c r="J23" s="28"/>
      <c r="K23" s="39"/>
      <c r="M23" s="21" t="s">
        <v>33</v>
      </c>
      <c r="N23" s="22" t="s">
        <v>13</v>
      </c>
      <c r="O23" s="23">
        <v>39</v>
      </c>
      <c r="P23" s="24" t="s">
        <v>29</v>
      </c>
      <c r="Q23" s="23" t="s">
        <v>30</v>
      </c>
      <c r="R23" s="36">
        <f t="shared" si="3"/>
        <v>82.6</v>
      </c>
      <c r="S23" s="25"/>
      <c r="T23" s="25"/>
      <c r="U23" s="23"/>
      <c r="V23" s="28"/>
      <c r="W23" s="39"/>
    </row>
    <row r="24" spans="1:23" x14ac:dyDescent="0.25">
      <c r="A24" s="21" t="s">
        <v>32</v>
      </c>
      <c r="B24" s="35" t="s">
        <v>13</v>
      </c>
      <c r="C24" s="24">
        <v>40</v>
      </c>
      <c r="D24" s="24" t="s">
        <v>29</v>
      </c>
      <c r="E24" s="23" t="s">
        <v>30</v>
      </c>
      <c r="F24" s="36">
        <v>56.7</v>
      </c>
      <c r="G24" s="28"/>
      <c r="H24" s="26"/>
      <c r="I24" s="28"/>
      <c r="J24" s="28"/>
      <c r="K24" s="39"/>
      <c r="M24" s="21" t="s">
        <v>32</v>
      </c>
      <c r="N24" s="22" t="s">
        <v>13</v>
      </c>
      <c r="O24" s="23">
        <v>40</v>
      </c>
      <c r="P24" s="24" t="s">
        <v>29</v>
      </c>
      <c r="Q24" s="23" t="s">
        <v>30</v>
      </c>
      <c r="R24" s="36">
        <f t="shared" si="3"/>
        <v>56.7</v>
      </c>
      <c r="S24" s="25"/>
      <c r="T24" s="25"/>
      <c r="U24" s="23"/>
      <c r="V24" s="28"/>
      <c r="W24" s="39"/>
    </row>
    <row r="25" spans="1:23" x14ac:dyDescent="0.25">
      <c r="A25" s="21" t="s">
        <v>31</v>
      </c>
      <c r="B25" s="35" t="s">
        <v>13</v>
      </c>
      <c r="C25" s="24">
        <v>41</v>
      </c>
      <c r="D25" s="24" t="s">
        <v>29</v>
      </c>
      <c r="E25" s="23" t="s">
        <v>30</v>
      </c>
      <c r="F25" s="36">
        <v>71.2</v>
      </c>
      <c r="G25" s="38"/>
      <c r="H25" s="26"/>
      <c r="I25" s="28"/>
      <c r="J25" s="28"/>
      <c r="K25" s="39"/>
      <c r="M25" s="21" t="s">
        <v>31</v>
      </c>
      <c r="N25" s="22" t="s">
        <v>13</v>
      </c>
      <c r="O25" s="23">
        <v>41</v>
      </c>
      <c r="P25" s="24" t="s">
        <v>29</v>
      </c>
      <c r="Q25" s="23" t="s">
        <v>30</v>
      </c>
      <c r="R25" s="36">
        <f t="shared" si="3"/>
        <v>71.2</v>
      </c>
      <c r="S25" s="36"/>
      <c r="T25" s="25"/>
      <c r="U25" s="23"/>
      <c r="V25" s="28"/>
      <c r="W25" s="39"/>
    </row>
    <row r="26" spans="1:23" x14ac:dyDescent="0.25">
      <c r="A26" s="21" t="s">
        <v>28</v>
      </c>
      <c r="B26" s="35" t="s">
        <v>13</v>
      </c>
      <c r="C26" s="24">
        <v>42</v>
      </c>
      <c r="D26" s="24" t="s">
        <v>29</v>
      </c>
      <c r="E26" s="23" t="s">
        <v>30</v>
      </c>
      <c r="F26" s="36">
        <v>83.3</v>
      </c>
      <c r="G26" s="38">
        <v>81.970447438477805</v>
      </c>
      <c r="H26" s="26">
        <f t="shared" ref="H26" si="4">0.05*G26</f>
        <v>4.0985223719238908</v>
      </c>
      <c r="I26" s="28">
        <v>4</v>
      </c>
      <c r="J26" s="28">
        <f t="shared" ref="J26:J28" si="5">((F26-G26)/G26)*100</f>
        <v>1.6219901233552201</v>
      </c>
      <c r="K26" s="37">
        <v>0.32</v>
      </c>
      <c r="M26" s="21" t="s">
        <v>28</v>
      </c>
      <c r="N26" s="22" t="s">
        <v>13</v>
      </c>
      <c r="O26" s="23">
        <v>42</v>
      </c>
      <c r="P26" s="24" t="s">
        <v>29</v>
      </c>
      <c r="Q26" s="23" t="s">
        <v>30</v>
      </c>
      <c r="R26" s="36">
        <f t="shared" si="3"/>
        <v>83.3</v>
      </c>
      <c r="S26" s="36">
        <v>81.55</v>
      </c>
      <c r="T26" s="25">
        <v>2.17</v>
      </c>
      <c r="U26" s="23">
        <v>1</v>
      </c>
      <c r="V26" s="28">
        <f t="shared" si="1"/>
        <v>2.1459227467811157</v>
      </c>
      <c r="W26" s="37">
        <v>0.81</v>
      </c>
    </row>
    <row r="27" spans="1:23" x14ac:dyDescent="0.25">
      <c r="A27" s="41" t="s">
        <v>22</v>
      </c>
      <c r="B27" s="42" t="s">
        <v>13</v>
      </c>
      <c r="C27" s="43">
        <v>43</v>
      </c>
      <c r="D27" s="43" t="s">
        <v>27</v>
      </c>
      <c r="E27" s="44" t="s">
        <v>23</v>
      </c>
      <c r="F27" s="81">
        <v>42.9</v>
      </c>
      <c r="G27" s="83">
        <v>50.529965992862202</v>
      </c>
      <c r="H27" s="47">
        <f>0.05*G27</f>
        <v>2.5264982996431105</v>
      </c>
      <c r="I27" s="51">
        <v>4</v>
      </c>
      <c r="J27" s="51">
        <f t="shared" si="5"/>
        <v>-15.099883490798316</v>
      </c>
      <c r="K27" s="82">
        <v>-3.01</v>
      </c>
      <c r="M27" s="41" t="s">
        <v>22</v>
      </c>
      <c r="N27" s="42" t="s">
        <v>13</v>
      </c>
      <c r="O27" s="44">
        <v>43</v>
      </c>
      <c r="P27" s="43" t="s">
        <v>27</v>
      </c>
      <c r="Q27" s="44" t="s">
        <v>23</v>
      </c>
      <c r="R27" s="50">
        <f t="shared" si="3"/>
        <v>42.9</v>
      </c>
      <c r="S27" s="47">
        <v>48.96</v>
      </c>
      <c r="T27" s="47">
        <v>4.47</v>
      </c>
      <c r="U27" s="44">
        <v>1</v>
      </c>
      <c r="V27" s="51">
        <f t="shared" si="1"/>
        <v>-12.377450980392162</v>
      </c>
      <c r="W27" s="37">
        <v>-1.36</v>
      </c>
    </row>
    <row r="28" spans="1:23" x14ac:dyDescent="0.25">
      <c r="A28" s="41" t="s">
        <v>12</v>
      </c>
      <c r="B28" s="42" t="s">
        <v>13</v>
      </c>
      <c r="C28" s="43">
        <v>44</v>
      </c>
      <c r="D28" s="43" t="s">
        <v>27</v>
      </c>
      <c r="E28" s="44" t="s">
        <v>23</v>
      </c>
      <c r="F28" s="81">
        <v>76</v>
      </c>
      <c r="G28" s="51">
        <v>104.94157725559208</v>
      </c>
      <c r="H28" s="47">
        <f t="shared" ref="H28:H29" si="6">0.05*G28</f>
        <v>5.2470788627796043</v>
      </c>
      <c r="I28" s="51">
        <v>4</v>
      </c>
      <c r="J28" s="51">
        <f t="shared" si="5"/>
        <v>-27.57875192318005</v>
      </c>
      <c r="K28" s="82">
        <v>-5.51</v>
      </c>
      <c r="M28" s="41" t="s">
        <v>12</v>
      </c>
      <c r="N28" s="42" t="s">
        <v>13</v>
      </c>
      <c r="O28" s="44">
        <v>44</v>
      </c>
      <c r="P28" s="43" t="s">
        <v>27</v>
      </c>
      <c r="Q28" s="44" t="s">
        <v>23</v>
      </c>
      <c r="R28" s="50">
        <f t="shared" si="3"/>
        <v>76</v>
      </c>
      <c r="S28" s="83">
        <v>101.1</v>
      </c>
      <c r="T28" s="47">
        <v>6.6</v>
      </c>
      <c r="U28" s="44">
        <v>1</v>
      </c>
      <c r="V28" s="51">
        <f t="shared" si="1"/>
        <v>-24.826904055390699</v>
      </c>
      <c r="W28" s="37">
        <v>-3.83</v>
      </c>
    </row>
    <row r="29" spans="1:23" x14ac:dyDescent="0.25">
      <c r="A29" s="41" t="s">
        <v>21</v>
      </c>
      <c r="B29" s="42" t="s">
        <v>13</v>
      </c>
      <c r="C29" s="43">
        <v>45</v>
      </c>
      <c r="D29" s="43" t="s">
        <v>27</v>
      </c>
      <c r="E29" s="44" t="s">
        <v>23</v>
      </c>
      <c r="F29" s="81">
        <v>123.6</v>
      </c>
      <c r="G29" s="51">
        <v>141.77655712825091</v>
      </c>
      <c r="H29" s="47">
        <f t="shared" si="6"/>
        <v>7.0888278564125464</v>
      </c>
      <c r="I29" s="51">
        <v>4</v>
      </c>
      <c r="J29" s="51">
        <f t="shared" ref="J29:J40" si="7">((F29-G29)/G29)*100</f>
        <v>-12.820566034629003</v>
      </c>
      <c r="K29" s="82">
        <v>-2.57</v>
      </c>
      <c r="M29" s="41" t="s">
        <v>21</v>
      </c>
      <c r="N29" s="42" t="s">
        <v>13</v>
      </c>
      <c r="O29" s="44">
        <v>45</v>
      </c>
      <c r="P29" s="43" t="s">
        <v>27</v>
      </c>
      <c r="Q29" s="44" t="s">
        <v>23</v>
      </c>
      <c r="R29" s="50">
        <f t="shared" si="3"/>
        <v>123.6</v>
      </c>
      <c r="S29" s="83">
        <v>140.4</v>
      </c>
      <c r="T29" s="47">
        <v>6.1</v>
      </c>
      <c r="U29" s="44">
        <v>1</v>
      </c>
      <c r="V29" s="51">
        <f t="shared" si="1"/>
        <v>-11.965811965811973</v>
      </c>
      <c r="W29" s="37">
        <v>-2.74</v>
      </c>
    </row>
    <row r="30" spans="1:23" x14ac:dyDescent="0.25">
      <c r="A30" s="41" t="s">
        <v>17</v>
      </c>
      <c r="B30" s="42" t="s">
        <v>13</v>
      </c>
      <c r="C30" s="43">
        <v>46</v>
      </c>
      <c r="D30" s="43" t="s">
        <v>27</v>
      </c>
      <c r="E30" s="44" t="s">
        <v>23</v>
      </c>
      <c r="F30" s="50">
        <v>80.5</v>
      </c>
      <c r="G30" s="83">
        <v>97.507987725773162</v>
      </c>
      <c r="H30" s="47">
        <f>0.05*G30</f>
        <v>4.8753993862886587</v>
      </c>
      <c r="I30" s="51">
        <v>4</v>
      </c>
      <c r="J30" s="51">
        <f t="shared" si="7"/>
        <v>-17.442660978304282</v>
      </c>
      <c r="K30" s="82">
        <v>-3.49</v>
      </c>
      <c r="M30" s="41" t="s">
        <v>17</v>
      </c>
      <c r="N30" s="42" t="s">
        <v>13</v>
      </c>
      <c r="O30" s="44">
        <v>46</v>
      </c>
      <c r="P30" s="43" t="s">
        <v>27</v>
      </c>
      <c r="Q30" s="44" t="s">
        <v>23</v>
      </c>
      <c r="R30" s="50">
        <f t="shared" si="3"/>
        <v>80.5</v>
      </c>
      <c r="S30" s="47">
        <v>95.78</v>
      </c>
      <c r="T30" s="47">
        <v>3.38</v>
      </c>
      <c r="U30" s="44">
        <v>1</v>
      </c>
      <c r="V30" s="51">
        <f t="shared" si="1"/>
        <v>-15.953226143244937</v>
      </c>
      <c r="W30" s="37">
        <v>-4.5199999999999996</v>
      </c>
    </row>
    <row r="31" spans="1:23" x14ac:dyDescent="0.25">
      <c r="A31" s="41" t="s">
        <v>16</v>
      </c>
      <c r="B31" s="42" t="s">
        <v>13</v>
      </c>
      <c r="C31" s="43">
        <v>47</v>
      </c>
      <c r="D31" s="43" t="s">
        <v>25</v>
      </c>
      <c r="E31" s="44" t="s">
        <v>23</v>
      </c>
      <c r="F31" s="81">
        <v>88.6</v>
      </c>
      <c r="G31" s="51">
        <v>94.155364832847837</v>
      </c>
      <c r="H31" s="47">
        <f t="shared" ref="H31:H35" si="8">0.075*G31</f>
        <v>7.0616523624635876</v>
      </c>
      <c r="I31" s="51">
        <v>4</v>
      </c>
      <c r="J31" s="51">
        <f t="shared" si="7"/>
        <v>-5.9002106175364233</v>
      </c>
      <c r="K31" s="82">
        <v>-0.79</v>
      </c>
      <c r="M31" s="41" t="s">
        <v>16</v>
      </c>
      <c r="N31" s="42" t="s">
        <v>13</v>
      </c>
      <c r="O31" s="44">
        <v>47</v>
      </c>
      <c r="P31" s="43" t="s">
        <v>25</v>
      </c>
      <c r="Q31" s="44" t="s">
        <v>23</v>
      </c>
      <c r="R31" s="50">
        <f t="shared" si="3"/>
        <v>88.6</v>
      </c>
      <c r="S31" s="83">
        <v>88.08</v>
      </c>
      <c r="T31" s="47">
        <v>6.5</v>
      </c>
      <c r="U31" s="44">
        <v>1</v>
      </c>
      <c r="V31" s="51">
        <f t="shared" si="1"/>
        <v>0.59037238873750686</v>
      </c>
      <c r="W31" s="37">
        <v>0.08</v>
      </c>
    </row>
    <row r="32" spans="1:23" x14ac:dyDescent="0.25">
      <c r="A32" s="41" t="s">
        <v>12</v>
      </c>
      <c r="B32" s="42" t="s">
        <v>13</v>
      </c>
      <c r="C32" s="43">
        <v>48</v>
      </c>
      <c r="D32" s="43" t="s">
        <v>25</v>
      </c>
      <c r="E32" s="44" t="s">
        <v>23</v>
      </c>
      <c r="F32" s="50">
        <v>218.6</v>
      </c>
      <c r="G32" s="83">
        <v>212.49440371482166</v>
      </c>
      <c r="H32" s="47">
        <f t="shared" si="8"/>
        <v>15.937080278611624</v>
      </c>
      <c r="I32" s="51">
        <v>4</v>
      </c>
      <c r="J32" s="51">
        <f t="shared" si="7"/>
        <v>2.8732974508695102</v>
      </c>
      <c r="K32" s="82">
        <v>0.38</v>
      </c>
      <c r="M32" s="41" t="s">
        <v>12</v>
      </c>
      <c r="N32" s="42" t="s">
        <v>13</v>
      </c>
      <c r="O32" s="44">
        <v>48</v>
      </c>
      <c r="P32" s="43" t="s">
        <v>25</v>
      </c>
      <c r="Q32" s="44" t="s">
        <v>23</v>
      </c>
      <c r="R32" s="50">
        <f t="shared" si="3"/>
        <v>218.6</v>
      </c>
      <c r="S32" s="47">
        <v>210.2</v>
      </c>
      <c r="T32" s="47">
        <v>9.6</v>
      </c>
      <c r="U32" s="44">
        <v>1</v>
      </c>
      <c r="V32" s="51">
        <f t="shared" si="1"/>
        <v>3.9961941008563304</v>
      </c>
      <c r="W32" s="37">
        <v>0.88</v>
      </c>
    </row>
    <row r="33" spans="1:23" x14ac:dyDescent="0.25">
      <c r="A33" s="41" t="s">
        <v>24</v>
      </c>
      <c r="B33" s="42" t="s">
        <v>13</v>
      </c>
      <c r="C33" s="43">
        <v>49</v>
      </c>
      <c r="D33" s="43" t="s">
        <v>25</v>
      </c>
      <c r="E33" s="44" t="s">
        <v>23</v>
      </c>
      <c r="F33" s="50">
        <v>83.7</v>
      </c>
      <c r="G33" s="83">
        <v>82.749679882828687</v>
      </c>
      <c r="H33" s="47">
        <f t="shared" si="8"/>
        <v>6.2062259912121513</v>
      </c>
      <c r="I33" s="51">
        <v>4</v>
      </c>
      <c r="J33" s="51">
        <f t="shared" si="7"/>
        <v>1.1484275449970847</v>
      </c>
      <c r="K33" s="82">
        <v>0.16</v>
      </c>
      <c r="M33" s="41" t="s">
        <v>24</v>
      </c>
      <c r="N33" s="42" t="s">
        <v>13</v>
      </c>
      <c r="O33" s="44">
        <v>49</v>
      </c>
      <c r="P33" s="43" t="s">
        <v>25</v>
      </c>
      <c r="Q33" s="44" t="s">
        <v>23</v>
      </c>
      <c r="R33" s="50">
        <f t="shared" si="3"/>
        <v>83.7</v>
      </c>
      <c r="S33" s="47">
        <v>82.32</v>
      </c>
      <c r="T33" s="47">
        <v>5.69</v>
      </c>
      <c r="U33" s="44">
        <v>1</v>
      </c>
      <c r="V33" s="51">
        <f t="shared" si="1"/>
        <v>1.6763848396501575</v>
      </c>
      <c r="W33" s="37">
        <v>0.24</v>
      </c>
    </row>
    <row r="34" spans="1:23" x14ac:dyDescent="0.25">
      <c r="A34" s="41" t="s">
        <v>20</v>
      </c>
      <c r="B34" s="42" t="s">
        <v>13</v>
      </c>
      <c r="C34" s="43">
        <v>50</v>
      </c>
      <c r="D34" s="43" t="s">
        <v>25</v>
      </c>
      <c r="E34" s="44" t="s">
        <v>23</v>
      </c>
      <c r="F34" s="81">
        <v>62.3</v>
      </c>
      <c r="G34" s="83">
        <v>64.704750368201985</v>
      </c>
      <c r="H34" s="47">
        <f t="shared" si="8"/>
        <v>4.8528562776151487</v>
      </c>
      <c r="I34" s="51">
        <v>4</v>
      </c>
      <c r="J34" s="51">
        <f t="shared" si="7"/>
        <v>-3.7164974047775026</v>
      </c>
      <c r="K34" s="82">
        <v>-0.49</v>
      </c>
      <c r="M34" s="41" t="s">
        <v>20</v>
      </c>
      <c r="N34" s="42" t="s">
        <v>13</v>
      </c>
      <c r="O34" s="44">
        <v>50</v>
      </c>
      <c r="P34" s="43" t="s">
        <v>25</v>
      </c>
      <c r="Q34" s="44" t="s">
        <v>23</v>
      </c>
      <c r="R34" s="50">
        <f t="shared" si="3"/>
        <v>62.3</v>
      </c>
      <c r="S34" s="47">
        <v>63.13</v>
      </c>
      <c r="T34" s="47">
        <v>9.83</v>
      </c>
      <c r="U34" s="44">
        <v>1</v>
      </c>
      <c r="V34" s="51">
        <f t="shared" si="1"/>
        <v>-1.3147473467448207</v>
      </c>
      <c r="W34" s="37">
        <v>-0.08</v>
      </c>
    </row>
    <row r="35" spans="1:23" x14ac:dyDescent="0.25">
      <c r="A35" s="41" t="s">
        <v>17</v>
      </c>
      <c r="B35" s="42" t="s">
        <v>13</v>
      </c>
      <c r="C35" s="43">
        <v>51</v>
      </c>
      <c r="D35" s="43" t="s">
        <v>25</v>
      </c>
      <c r="E35" s="44" t="s">
        <v>23</v>
      </c>
      <c r="F35" s="81">
        <v>286</v>
      </c>
      <c r="G35" s="51">
        <v>282.37225322227192</v>
      </c>
      <c r="H35" s="47">
        <f t="shared" si="8"/>
        <v>21.177918991670392</v>
      </c>
      <c r="I35" s="44">
        <v>4</v>
      </c>
      <c r="J35" s="51">
        <f t="shared" si="7"/>
        <v>1.2847391116975164</v>
      </c>
      <c r="K35" s="82">
        <v>0.17</v>
      </c>
      <c r="M35" s="41" t="s">
        <v>17</v>
      </c>
      <c r="N35" s="42" t="s">
        <v>13</v>
      </c>
      <c r="O35" s="44">
        <v>51</v>
      </c>
      <c r="P35" s="43" t="s">
        <v>25</v>
      </c>
      <c r="Q35" s="44" t="s">
        <v>23</v>
      </c>
      <c r="R35" s="50">
        <f t="shared" si="3"/>
        <v>286</v>
      </c>
      <c r="S35" s="83">
        <v>283.3</v>
      </c>
      <c r="T35" s="47">
        <v>11.2</v>
      </c>
      <c r="U35" s="44">
        <v>1</v>
      </c>
      <c r="V35" s="51">
        <f t="shared" si="1"/>
        <v>0.95305330038827696</v>
      </c>
      <c r="W35" s="37">
        <v>0.24</v>
      </c>
    </row>
    <row r="36" spans="1:23" x14ac:dyDescent="0.25">
      <c r="A36" s="41" t="s">
        <v>12</v>
      </c>
      <c r="B36" s="42" t="s">
        <v>13</v>
      </c>
      <c r="C36" s="43">
        <v>52</v>
      </c>
      <c r="D36" s="43" t="s">
        <v>76</v>
      </c>
      <c r="E36" s="44" t="s">
        <v>23</v>
      </c>
      <c r="F36" s="81">
        <v>60.7</v>
      </c>
      <c r="G36" s="51">
        <v>65.318746697234772</v>
      </c>
      <c r="H36" s="47">
        <f t="shared" ref="H36:H40" si="9">0.05*G36</f>
        <v>3.2659373348617389</v>
      </c>
      <c r="I36" s="44">
        <v>4</v>
      </c>
      <c r="J36" s="51">
        <f t="shared" si="7"/>
        <v>-7.0710889764060658</v>
      </c>
      <c r="K36" s="82">
        <v>-1.41</v>
      </c>
      <c r="M36" s="41" t="s">
        <v>12</v>
      </c>
      <c r="N36" s="42" t="s">
        <v>13</v>
      </c>
      <c r="O36" s="44">
        <v>52</v>
      </c>
      <c r="P36" s="43" t="s">
        <v>76</v>
      </c>
      <c r="Q36" s="44" t="s">
        <v>23</v>
      </c>
      <c r="R36" s="50">
        <f t="shared" si="3"/>
        <v>60.7</v>
      </c>
      <c r="S36" s="83">
        <v>64.760000000000005</v>
      </c>
      <c r="T36" s="47">
        <v>4.5599999999999996</v>
      </c>
      <c r="U36" s="44">
        <v>1</v>
      </c>
      <c r="V36" s="51">
        <f t="shared" si="1"/>
        <v>-6.2693020382952467</v>
      </c>
      <c r="W36" s="37">
        <v>-0.89</v>
      </c>
    </row>
    <row r="37" spans="1:23" x14ac:dyDescent="0.25">
      <c r="A37" s="41" t="s">
        <v>26</v>
      </c>
      <c r="B37" s="42" t="s">
        <v>13</v>
      </c>
      <c r="C37" s="43">
        <v>53</v>
      </c>
      <c r="D37" s="43" t="s">
        <v>76</v>
      </c>
      <c r="E37" s="44" t="s">
        <v>23</v>
      </c>
      <c r="F37" s="81">
        <v>199.2</v>
      </c>
      <c r="G37" s="51">
        <v>221.61715495250212</v>
      </c>
      <c r="H37" s="47">
        <f t="shared" si="9"/>
        <v>11.080857747625107</v>
      </c>
      <c r="I37" s="44">
        <v>4</v>
      </c>
      <c r="J37" s="51">
        <f t="shared" si="7"/>
        <v>-10.115261590334315</v>
      </c>
      <c r="K37" s="82">
        <v>-2.02</v>
      </c>
      <c r="M37" s="41" t="s">
        <v>26</v>
      </c>
      <c r="N37" s="42" t="s">
        <v>13</v>
      </c>
      <c r="O37" s="44">
        <v>53</v>
      </c>
      <c r="P37" s="43" t="s">
        <v>76</v>
      </c>
      <c r="Q37" s="44" t="s">
        <v>23</v>
      </c>
      <c r="R37" s="50">
        <f t="shared" si="3"/>
        <v>199.2</v>
      </c>
      <c r="S37" s="83">
        <v>216.6</v>
      </c>
      <c r="T37" s="47">
        <v>10.1</v>
      </c>
      <c r="U37" s="44">
        <v>1</v>
      </c>
      <c r="V37" s="51">
        <f t="shared" si="1"/>
        <v>-8.0332409972299192</v>
      </c>
      <c r="W37" s="37">
        <v>-1.72</v>
      </c>
    </row>
    <row r="38" spans="1:23" x14ac:dyDescent="0.25">
      <c r="A38" s="41" t="s">
        <v>21</v>
      </c>
      <c r="B38" s="42" t="s">
        <v>13</v>
      </c>
      <c r="C38" s="43">
        <v>54</v>
      </c>
      <c r="D38" s="43" t="s">
        <v>76</v>
      </c>
      <c r="E38" s="44" t="s">
        <v>23</v>
      </c>
      <c r="F38" s="81">
        <v>92.7</v>
      </c>
      <c r="G38" s="51">
        <v>99.891508625970431</v>
      </c>
      <c r="H38" s="47">
        <f t="shared" si="9"/>
        <v>4.9945754312985216</v>
      </c>
      <c r="I38" s="44">
        <v>4</v>
      </c>
      <c r="J38" s="51">
        <f t="shared" si="7"/>
        <v>-7.1993192663632817</v>
      </c>
      <c r="K38" s="82">
        <v>-1.44</v>
      </c>
      <c r="M38" s="41" t="s">
        <v>21</v>
      </c>
      <c r="N38" s="42" t="s">
        <v>13</v>
      </c>
      <c r="O38" s="44">
        <v>54</v>
      </c>
      <c r="P38" s="43" t="s">
        <v>76</v>
      </c>
      <c r="Q38" s="44" t="s">
        <v>23</v>
      </c>
      <c r="R38" s="50">
        <f t="shared" si="3"/>
        <v>92.7</v>
      </c>
      <c r="S38" s="83">
        <v>99.12</v>
      </c>
      <c r="T38" s="47">
        <v>5.39</v>
      </c>
      <c r="U38" s="44">
        <v>1</v>
      </c>
      <c r="V38" s="51">
        <f t="shared" si="1"/>
        <v>-6.4769975786924947</v>
      </c>
      <c r="W38" s="37">
        <v>-1.19</v>
      </c>
    </row>
    <row r="39" spans="1:23" x14ac:dyDescent="0.25">
      <c r="A39" s="41" t="s">
        <v>20</v>
      </c>
      <c r="B39" s="42" t="s">
        <v>13</v>
      </c>
      <c r="C39" s="43">
        <v>55</v>
      </c>
      <c r="D39" s="43" t="s">
        <v>76</v>
      </c>
      <c r="E39" s="44" t="s">
        <v>23</v>
      </c>
      <c r="F39" s="81">
        <v>405.8</v>
      </c>
      <c r="G39" s="51">
        <v>431.98432660981905</v>
      </c>
      <c r="H39" s="47">
        <f t="shared" si="9"/>
        <v>21.599216330490954</v>
      </c>
      <c r="I39" s="44">
        <v>4</v>
      </c>
      <c r="J39" s="51">
        <f t="shared" si="7"/>
        <v>-6.0614066291042761</v>
      </c>
      <c r="K39" s="82">
        <v>-1.21</v>
      </c>
      <c r="M39" s="41" t="s">
        <v>20</v>
      </c>
      <c r="N39" s="42" t="s">
        <v>13</v>
      </c>
      <c r="O39" s="44">
        <v>55</v>
      </c>
      <c r="P39" s="43" t="s">
        <v>76</v>
      </c>
      <c r="Q39" s="44" t="s">
        <v>23</v>
      </c>
      <c r="R39" s="50">
        <f t="shared" si="3"/>
        <v>405.8</v>
      </c>
      <c r="S39" s="83">
        <v>429.6</v>
      </c>
      <c r="T39" s="47">
        <v>11</v>
      </c>
      <c r="U39" s="44">
        <v>1</v>
      </c>
      <c r="V39" s="51">
        <f t="shared" si="1"/>
        <v>-5.5400372439478609</v>
      </c>
      <c r="W39" s="37">
        <v>-2.16</v>
      </c>
    </row>
    <row r="40" spans="1:23" x14ac:dyDescent="0.25">
      <c r="A40" s="41" t="s">
        <v>19</v>
      </c>
      <c r="B40" s="42" t="s">
        <v>13</v>
      </c>
      <c r="C40" s="43">
        <v>56</v>
      </c>
      <c r="D40" s="43" t="s">
        <v>76</v>
      </c>
      <c r="E40" s="44" t="s">
        <v>23</v>
      </c>
      <c r="F40" s="50">
        <v>52.6</v>
      </c>
      <c r="G40" s="83">
        <v>63.569115578957032</v>
      </c>
      <c r="H40" s="47">
        <f t="shared" si="9"/>
        <v>3.1784557789478516</v>
      </c>
      <c r="I40" s="44">
        <v>4</v>
      </c>
      <c r="J40" s="51">
        <f t="shared" si="7"/>
        <v>-17.255416374847414</v>
      </c>
      <c r="K40" s="82">
        <v>-3.46</v>
      </c>
      <c r="M40" s="41" t="s">
        <v>19</v>
      </c>
      <c r="N40" s="42" t="s">
        <v>13</v>
      </c>
      <c r="O40" s="44">
        <v>56</v>
      </c>
      <c r="P40" s="43" t="s">
        <v>76</v>
      </c>
      <c r="Q40" s="44" t="s">
        <v>23</v>
      </c>
      <c r="R40" s="50">
        <f t="shared" si="3"/>
        <v>52.6</v>
      </c>
      <c r="S40" s="47">
        <v>59.66</v>
      </c>
      <c r="T40" s="47">
        <v>9.5</v>
      </c>
      <c r="U40" s="44">
        <v>1</v>
      </c>
      <c r="V40" s="51">
        <f t="shared" si="1"/>
        <v>-11.83372443848474</v>
      </c>
      <c r="W40" s="37">
        <v>-0.74</v>
      </c>
    </row>
    <row r="41" spans="1:23" x14ac:dyDescent="0.25">
      <c r="A41" s="41" t="s">
        <v>17</v>
      </c>
      <c r="B41" s="42" t="s">
        <v>13</v>
      </c>
      <c r="C41" s="43">
        <v>57</v>
      </c>
      <c r="D41" s="43" t="s">
        <v>76</v>
      </c>
      <c r="E41" s="44" t="s">
        <v>23</v>
      </c>
      <c r="F41" s="50">
        <v>244.4</v>
      </c>
      <c r="G41" s="83">
        <v>264.69298610400398</v>
      </c>
      <c r="H41" s="47">
        <f t="shared" ref="H41" si="10">0.05*G41</f>
        <v>13.2346493052002</v>
      </c>
      <c r="I41" s="44">
        <v>4</v>
      </c>
      <c r="J41" s="51">
        <f t="shared" ref="J41" si="11">((F41-G41)/G41)*100</f>
        <v>-7.6666127057973457</v>
      </c>
      <c r="K41" s="82">
        <v>-1.53</v>
      </c>
      <c r="M41" s="41" t="s">
        <v>17</v>
      </c>
      <c r="N41" s="42" t="s">
        <v>13</v>
      </c>
      <c r="O41" s="44">
        <v>57</v>
      </c>
      <c r="P41" s="43" t="s">
        <v>76</v>
      </c>
      <c r="Q41" s="44" t="s">
        <v>23</v>
      </c>
      <c r="R41" s="50">
        <f t="shared" si="3"/>
        <v>244.4</v>
      </c>
      <c r="S41" s="47">
        <v>263.3</v>
      </c>
      <c r="T41" s="47">
        <v>7.5</v>
      </c>
      <c r="U41" s="44" t="s">
        <v>75</v>
      </c>
      <c r="V41" s="51">
        <f t="shared" si="1"/>
        <v>-7.178123813140906</v>
      </c>
      <c r="W41" s="37">
        <v>-2.52</v>
      </c>
    </row>
    <row r="42" spans="1:23" x14ac:dyDescent="0.25">
      <c r="A42" s="41" t="s">
        <v>22</v>
      </c>
      <c r="B42" s="42" t="s">
        <v>13</v>
      </c>
      <c r="C42" s="43">
        <v>58</v>
      </c>
      <c r="D42" s="43" t="s">
        <v>18</v>
      </c>
      <c r="E42" s="44" t="s">
        <v>15</v>
      </c>
      <c r="F42" s="46">
        <v>21</v>
      </c>
      <c r="G42" s="47">
        <v>20.949151740208773</v>
      </c>
      <c r="H42" s="47">
        <v>0.15</v>
      </c>
      <c r="I42" s="44">
        <v>4</v>
      </c>
      <c r="J42" s="47">
        <f t="shared" ref="J42:J48" si="12">((F42-G42))</f>
        <v>5.084825979122698E-2</v>
      </c>
      <c r="K42" s="82">
        <v>0.33</v>
      </c>
      <c r="M42" s="41" t="s">
        <v>22</v>
      </c>
      <c r="N42" s="42" t="s">
        <v>13</v>
      </c>
      <c r="O42" s="44">
        <v>58</v>
      </c>
      <c r="P42" s="43" t="s">
        <v>18</v>
      </c>
      <c r="Q42" s="44" t="s">
        <v>15</v>
      </c>
      <c r="R42" s="50">
        <f t="shared" si="3"/>
        <v>21</v>
      </c>
      <c r="S42" s="47">
        <v>20.93</v>
      </c>
      <c r="T42" s="47">
        <v>0.11</v>
      </c>
      <c r="U42" s="44" t="s">
        <v>75</v>
      </c>
      <c r="V42" s="47">
        <f t="shared" ref="V42:V48" si="13">((R42-S42))</f>
        <v>7.0000000000000284E-2</v>
      </c>
      <c r="W42" s="37">
        <v>0.67</v>
      </c>
    </row>
    <row r="43" spans="1:23" x14ac:dyDescent="0.25">
      <c r="A43" s="41" t="s">
        <v>12</v>
      </c>
      <c r="B43" s="42" t="s">
        <v>13</v>
      </c>
      <c r="C43" s="43">
        <v>59</v>
      </c>
      <c r="D43" s="43" t="s">
        <v>18</v>
      </c>
      <c r="E43" s="44" t="s">
        <v>15</v>
      </c>
      <c r="F43" s="46">
        <v>12.16</v>
      </c>
      <c r="G43" s="47">
        <v>11.829556414607039</v>
      </c>
      <c r="H43" s="47">
        <v>0.15</v>
      </c>
      <c r="I43" s="44">
        <v>4</v>
      </c>
      <c r="J43" s="47">
        <f t="shared" si="12"/>
        <v>0.33044358539296148</v>
      </c>
      <c r="K43" s="82">
        <v>2.2000000000000002</v>
      </c>
      <c r="M43" s="41" t="s">
        <v>12</v>
      </c>
      <c r="N43" s="42" t="s">
        <v>13</v>
      </c>
      <c r="O43" s="44">
        <v>59</v>
      </c>
      <c r="P43" s="43" t="s">
        <v>18</v>
      </c>
      <c r="Q43" s="44" t="s">
        <v>15</v>
      </c>
      <c r="R43" s="50">
        <f t="shared" si="3"/>
        <v>12.16</v>
      </c>
      <c r="S43" s="47">
        <v>11.82</v>
      </c>
      <c r="T43" s="47">
        <v>0.11</v>
      </c>
      <c r="U43" s="44" t="s">
        <v>75</v>
      </c>
      <c r="V43" s="47">
        <f t="shared" si="13"/>
        <v>0.33999999999999986</v>
      </c>
      <c r="W43" s="37">
        <v>3.08</v>
      </c>
    </row>
    <row r="44" spans="1:23" x14ac:dyDescent="0.25">
      <c r="A44" s="41" t="s">
        <v>26</v>
      </c>
      <c r="B44" s="42" t="s">
        <v>13</v>
      </c>
      <c r="C44" s="43">
        <v>60</v>
      </c>
      <c r="D44" s="43" t="s">
        <v>18</v>
      </c>
      <c r="E44" s="44" t="s">
        <v>15</v>
      </c>
      <c r="F44" s="46">
        <v>14.42</v>
      </c>
      <c r="G44" s="47">
        <v>14.073520885865022</v>
      </c>
      <c r="H44" s="47">
        <v>0.15</v>
      </c>
      <c r="I44" s="44">
        <v>4</v>
      </c>
      <c r="J44" s="47">
        <f t="shared" si="12"/>
        <v>0.34647911413497745</v>
      </c>
      <c r="K44" s="82">
        <v>2.33</v>
      </c>
      <c r="M44" s="41" t="s">
        <v>26</v>
      </c>
      <c r="N44" s="42" t="s">
        <v>13</v>
      </c>
      <c r="O44" s="44">
        <v>60</v>
      </c>
      <c r="P44" s="43" t="s">
        <v>18</v>
      </c>
      <c r="Q44" s="44" t="s">
        <v>15</v>
      </c>
      <c r="R44" s="50">
        <f t="shared" si="3"/>
        <v>14.42</v>
      </c>
      <c r="S44" s="47">
        <v>14.13</v>
      </c>
      <c r="T44" s="47">
        <v>0.15</v>
      </c>
      <c r="U44" s="44" t="s">
        <v>75</v>
      </c>
      <c r="V44" s="47">
        <f t="shared" si="13"/>
        <v>0.28999999999999915</v>
      </c>
      <c r="W44" s="37">
        <v>1.99</v>
      </c>
    </row>
    <row r="45" spans="1:23" x14ac:dyDescent="0.25">
      <c r="A45" s="41" t="s">
        <v>21</v>
      </c>
      <c r="B45" s="42" t="s">
        <v>13</v>
      </c>
      <c r="C45" s="43">
        <v>61</v>
      </c>
      <c r="D45" s="43" t="s">
        <v>18</v>
      </c>
      <c r="E45" s="44" t="s">
        <v>15</v>
      </c>
      <c r="F45" s="46">
        <v>14.01</v>
      </c>
      <c r="G45" s="47">
        <v>13.704268556972899</v>
      </c>
      <c r="H45" s="47">
        <v>0.15</v>
      </c>
      <c r="I45" s="51">
        <v>4</v>
      </c>
      <c r="J45" s="47">
        <f t="shared" si="12"/>
        <v>0.30573144302710098</v>
      </c>
      <c r="K45" s="82">
        <v>2.0699999999999998</v>
      </c>
      <c r="M45" s="41" t="s">
        <v>21</v>
      </c>
      <c r="N45" s="42" t="s">
        <v>13</v>
      </c>
      <c r="O45" s="44">
        <v>61</v>
      </c>
      <c r="P45" s="43" t="s">
        <v>18</v>
      </c>
      <c r="Q45" s="44" t="s">
        <v>15</v>
      </c>
      <c r="R45" s="50">
        <f t="shared" si="3"/>
        <v>14.01</v>
      </c>
      <c r="S45" s="47">
        <v>13.71</v>
      </c>
      <c r="T45" s="47">
        <v>0.12</v>
      </c>
      <c r="U45" s="44" t="s">
        <v>75</v>
      </c>
      <c r="V45" s="47">
        <f t="shared" si="13"/>
        <v>0.29999999999999893</v>
      </c>
      <c r="W45" s="37">
        <v>2.6</v>
      </c>
    </row>
    <row r="46" spans="1:23" x14ac:dyDescent="0.25">
      <c r="A46" s="41" t="s">
        <v>24</v>
      </c>
      <c r="B46" s="42" t="s">
        <v>13</v>
      </c>
      <c r="C46" s="43">
        <v>62</v>
      </c>
      <c r="D46" s="43" t="s">
        <v>18</v>
      </c>
      <c r="E46" s="44" t="s">
        <v>15</v>
      </c>
      <c r="F46" s="46">
        <v>7.19</v>
      </c>
      <c r="G46" s="47">
        <v>6.6895964222574564</v>
      </c>
      <c r="H46" s="47">
        <v>0.15</v>
      </c>
      <c r="I46" s="51">
        <v>4</v>
      </c>
      <c r="J46" s="47">
        <f t="shared" si="12"/>
        <v>0.50040357774254396</v>
      </c>
      <c r="K46" s="82">
        <v>3.33</v>
      </c>
      <c r="M46" s="41" t="s">
        <v>24</v>
      </c>
      <c r="N46" s="42" t="s">
        <v>13</v>
      </c>
      <c r="O46" s="44">
        <v>62</v>
      </c>
      <c r="P46" s="43" t="s">
        <v>18</v>
      </c>
      <c r="Q46" s="44" t="s">
        <v>15</v>
      </c>
      <c r="R46" s="50">
        <f t="shared" si="3"/>
        <v>7.19</v>
      </c>
      <c r="S46" s="47">
        <v>6.6989999999999998</v>
      </c>
      <c r="T46" s="47">
        <v>9.8000000000000004E-2</v>
      </c>
      <c r="U46" s="44" t="s">
        <v>75</v>
      </c>
      <c r="V46" s="47">
        <f t="shared" si="13"/>
        <v>0.49100000000000055</v>
      </c>
      <c r="W46" s="37">
        <v>5</v>
      </c>
    </row>
    <row r="47" spans="1:23" x14ac:dyDescent="0.25">
      <c r="A47" s="41" t="s">
        <v>19</v>
      </c>
      <c r="B47" s="42" t="s">
        <v>13</v>
      </c>
      <c r="C47" s="43">
        <v>63</v>
      </c>
      <c r="D47" s="43" t="s">
        <v>18</v>
      </c>
      <c r="E47" s="44" t="s">
        <v>15</v>
      </c>
      <c r="F47" s="46">
        <v>1.27</v>
      </c>
      <c r="G47" s="47">
        <v>0.66851962304664203</v>
      </c>
      <c r="H47" s="47">
        <v>0.15</v>
      </c>
      <c r="I47" s="51">
        <v>4</v>
      </c>
      <c r="J47" s="47">
        <f t="shared" si="12"/>
        <v>0.60148037695335799</v>
      </c>
      <c r="K47" s="82">
        <v>4</v>
      </c>
      <c r="M47" s="41" t="s">
        <v>19</v>
      </c>
      <c r="N47" s="42" t="s">
        <v>13</v>
      </c>
      <c r="O47" s="44">
        <v>63</v>
      </c>
      <c r="P47" s="43" t="s">
        <v>18</v>
      </c>
      <c r="Q47" s="44" t="s">
        <v>15</v>
      </c>
      <c r="R47" s="50">
        <f t="shared" si="3"/>
        <v>1.27</v>
      </c>
      <c r="S47" s="47">
        <v>0.65039999999999998</v>
      </c>
      <c r="T47" s="47">
        <v>0.10440000000000001</v>
      </c>
      <c r="U47" s="44" t="s">
        <v>75</v>
      </c>
      <c r="V47" s="47">
        <f t="shared" si="13"/>
        <v>0.61960000000000004</v>
      </c>
      <c r="W47" s="37">
        <v>5.93</v>
      </c>
    </row>
    <row r="48" spans="1:23" x14ac:dyDescent="0.25">
      <c r="A48" s="41" t="s">
        <v>17</v>
      </c>
      <c r="B48" s="42" t="s">
        <v>13</v>
      </c>
      <c r="C48" s="43">
        <v>64</v>
      </c>
      <c r="D48" s="43" t="s">
        <v>18</v>
      </c>
      <c r="E48" s="44" t="s">
        <v>15</v>
      </c>
      <c r="F48" s="46">
        <v>5.93</v>
      </c>
      <c r="G48" s="47">
        <v>5.4296131068592475</v>
      </c>
      <c r="H48" s="47">
        <v>0.15</v>
      </c>
      <c r="I48" s="51">
        <v>4</v>
      </c>
      <c r="J48" s="47">
        <f t="shared" si="12"/>
        <v>0.50038689314075224</v>
      </c>
      <c r="K48" s="82">
        <v>3.33</v>
      </c>
      <c r="M48" s="41" t="s">
        <v>17</v>
      </c>
      <c r="N48" s="42" t="s">
        <v>13</v>
      </c>
      <c r="O48" s="44">
        <v>64</v>
      </c>
      <c r="P48" s="43" t="s">
        <v>18</v>
      </c>
      <c r="Q48" s="44" t="s">
        <v>15</v>
      </c>
      <c r="R48" s="50">
        <f t="shared" si="3"/>
        <v>5.93</v>
      </c>
      <c r="S48" s="47">
        <v>5.4169999999999998</v>
      </c>
      <c r="T48" s="47">
        <v>7.8E-2</v>
      </c>
      <c r="U48" s="44">
        <v>1</v>
      </c>
      <c r="V48" s="47">
        <f t="shared" si="13"/>
        <v>0.5129999999999999</v>
      </c>
      <c r="W48" s="37">
        <v>6.55</v>
      </c>
    </row>
    <row r="49" spans="1:23" x14ac:dyDescent="0.25">
      <c r="A49" s="41" t="s">
        <v>12</v>
      </c>
      <c r="B49" s="42" t="s">
        <v>13</v>
      </c>
      <c r="C49" s="43" t="s">
        <v>78</v>
      </c>
      <c r="D49" s="43" t="s">
        <v>14</v>
      </c>
      <c r="E49" s="44" t="s">
        <v>15</v>
      </c>
      <c r="F49" s="46">
        <v>5.38</v>
      </c>
      <c r="G49" s="47">
        <v>5.5237094391352013</v>
      </c>
      <c r="H49" s="47">
        <f>G49*0.05</f>
        <v>0.27618547195676008</v>
      </c>
      <c r="I49" s="51">
        <v>4</v>
      </c>
      <c r="J49" s="51">
        <f t="shared" ref="J49:J50" si="14">((F49-G49)/G49)*100</f>
        <v>-2.601683537461752</v>
      </c>
      <c r="K49" s="82">
        <v>-0.51</v>
      </c>
      <c r="M49" s="41" t="s">
        <v>12</v>
      </c>
      <c r="N49" s="42" t="s">
        <v>13</v>
      </c>
      <c r="O49" s="44" t="s">
        <v>78</v>
      </c>
      <c r="P49" s="43" t="s">
        <v>14</v>
      </c>
      <c r="Q49" s="44" t="s">
        <v>15</v>
      </c>
      <c r="R49" s="50">
        <f t="shared" si="3"/>
        <v>5.38</v>
      </c>
      <c r="S49" s="47">
        <v>5.5410000000000004</v>
      </c>
      <c r="T49" s="47">
        <v>0.13600000000000001</v>
      </c>
      <c r="U49" s="44">
        <v>1</v>
      </c>
      <c r="V49" s="51">
        <f t="shared" ref="V49:V50" si="15">((R49-S49)/S49)*100</f>
        <v>-2.9056127052878624</v>
      </c>
      <c r="W49" s="37">
        <v>-1.18</v>
      </c>
    </row>
    <row r="50" spans="1:23" ht="15.75" thickBot="1" x14ac:dyDescent="0.3">
      <c r="A50" s="84" t="s">
        <v>17</v>
      </c>
      <c r="B50" s="85" t="s">
        <v>13</v>
      </c>
      <c r="C50" s="86" t="s">
        <v>79</v>
      </c>
      <c r="D50" s="87" t="s">
        <v>14</v>
      </c>
      <c r="E50" s="88" t="s">
        <v>15</v>
      </c>
      <c r="F50" s="89">
        <v>1.93</v>
      </c>
      <c r="G50" s="90">
        <v>1.9875566593418836</v>
      </c>
      <c r="H50" s="90">
        <f>G50*0.05</f>
        <v>9.9377832967094182E-2</v>
      </c>
      <c r="I50" s="91">
        <v>4</v>
      </c>
      <c r="J50" s="91">
        <f t="shared" si="14"/>
        <v>-2.8958499910609725</v>
      </c>
      <c r="K50" s="92">
        <v>-0.6</v>
      </c>
      <c r="M50" s="84" t="s">
        <v>17</v>
      </c>
      <c r="N50" s="85" t="s">
        <v>13</v>
      </c>
      <c r="O50" s="85" t="s">
        <v>79</v>
      </c>
      <c r="P50" s="87" t="s">
        <v>14</v>
      </c>
      <c r="Q50" s="88" t="s">
        <v>15</v>
      </c>
      <c r="R50" s="97">
        <f t="shared" si="3"/>
        <v>1.93</v>
      </c>
      <c r="S50" s="90">
        <v>1.9550000000000001</v>
      </c>
      <c r="T50" s="90">
        <v>5.8000000000000003E-2</v>
      </c>
      <c r="U50" s="88">
        <v>1</v>
      </c>
      <c r="V50" s="91">
        <f t="shared" si="15"/>
        <v>-1.2787723785166307</v>
      </c>
      <c r="W50" s="96">
        <v>-0.44</v>
      </c>
    </row>
    <row r="52" spans="1:23" x14ac:dyDescent="0.25">
      <c r="W52" s="57"/>
    </row>
    <row r="53" spans="1:23" x14ac:dyDescent="0.25">
      <c r="K53" s="57"/>
    </row>
  </sheetData>
  <sheetProtection algorithmName="SHA-512" hashValue="0HAvmMAHhLAQVL7HoSRWG8Iu0ULbco+ILKBUwCuPamccj5loswv3G7Q8Pg6ApP5nTBehUdSP8KwltvxyaPEUvQ==" saltValue="/sCwOoZmEnPAWSQKbcL/eQ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16">
    <cfRule type="cellIs" dxfId="50" priority="19" stopIfTrue="1" operator="between">
      <formula>-2</formula>
      <formula>2</formula>
    </cfRule>
    <cfRule type="cellIs" dxfId="49" priority="20" stopIfTrue="1" operator="between">
      <formula>-3</formula>
      <formula>3</formula>
    </cfRule>
    <cfRule type="cellIs" dxfId="48" priority="21" operator="notBetween">
      <formula>-3</formula>
      <formula>3</formula>
    </cfRule>
  </conditionalFormatting>
  <conditionalFormatting sqref="K26:K50">
    <cfRule type="cellIs" dxfId="47" priority="16" stopIfTrue="1" operator="between">
      <formula>-2</formula>
      <formula>2</formula>
    </cfRule>
    <cfRule type="cellIs" dxfId="46" priority="17" stopIfTrue="1" operator="between">
      <formula>-3</formula>
      <formula>3</formula>
    </cfRule>
    <cfRule type="cellIs" dxfId="45" priority="18" operator="notBetween">
      <formula>-3</formula>
      <formula>3</formula>
    </cfRule>
  </conditionalFormatting>
  <conditionalFormatting sqref="W14:W16">
    <cfRule type="cellIs" dxfId="44" priority="4" stopIfTrue="1" operator="between">
      <formula>-2</formula>
      <formula>2</formula>
    </cfRule>
    <cfRule type="cellIs" dxfId="43" priority="5" stopIfTrue="1" operator="between">
      <formula>-3</formula>
      <formula>3</formula>
    </cfRule>
    <cfRule type="cellIs" dxfId="42" priority="6" operator="notBetween">
      <formula>-3</formula>
      <formula>3</formula>
    </cfRule>
  </conditionalFormatting>
  <conditionalFormatting sqref="W26:W50">
    <cfRule type="cellIs" dxfId="41" priority="1" stopIfTrue="1" operator="between">
      <formula>-2</formula>
      <formula>2</formula>
    </cfRule>
    <cfRule type="cellIs" dxfId="40" priority="2" stopIfTrue="1" operator="between">
      <formula>-3</formula>
      <formula>3</formula>
    </cfRule>
    <cfRule type="cellIs" dxfId="39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8BE29-645E-4167-BB2D-0EB0516317B4}">
  <sheetPr>
    <pageSetUpPr fitToPage="1"/>
  </sheetPr>
  <dimension ref="A1:W31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68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193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92.6</v>
      </c>
      <c r="G14" s="38">
        <v>87.038118926053301</v>
      </c>
      <c r="H14" s="26">
        <f>G14*0.025</f>
        <v>2.1759529731513325</v>
      </c>
      <c r="I14" s="23"/>
      <c r="J14" s="27">
        <f>((F14-G14)/G14)*100</f>
        <v>6.3901669091355373</v>
      </c>
      <c r="K14" s="37">
        <f>(F14-G14)/H14</f>
        <v>2.5560667636542149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98.5</v>
      </c>
      <c r="G15" s="38">
        <v>98.2</v>
      </c>
      <c r="H15" s="26">
        <f>2/2</f>
        <v>1</v>
      </c>
      <c r="I15" s="23"/>
      <c r="J15" s="33">
        <f>F15-G15</f>
        <v>0.29999999999999716</v>
      </c>
      <c r="K15" s="37">
        <f t="shared" ref="K15:K26" si="0">(F15-G15)/H15</f>
        <v>0.29999999999999716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6.86</v>
      </c>
      <c r="G16" s="26">
        <v>6.606660790636834</v>
      </c>
      <c r="H16" s="26">
        <f>G16*((14-0.53*G16)/200)</f>
        <v>0.34679914331785233</v>
      </c>
      <c r="I16" s="23"/>
      <c r="J16" s="27">
        <f>((F16-G16)/G16)*100</f>
        <v>3.8346029468049361</v>
      </c>
      <c r="K16" s="37">
        <f>(F16-G16)/H16</f>
        <v>0.73050702184397553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25">
        <v>12.26</v>
      </c>
      <c r="G17" s="38">
        <v>12.13642019934634</v>
      </c>
      <c r="H17" s="26">
        <f t="shared" ref="H17" si="1">G17*((14-0.53*G17)/200)</f>
        <v>0.45922377152822386</v>
      </c>
      <c r="I17" s="23"/>
      <c r="J17" s="27">
        <f t="shared" ref="J17:J26" si="2">((F17-G17)/G17)*100</f>
        <v>1.0182557840269577</v>
      </c>
      <c r="K17" s="37">
        <f t="shared" si="0"/>
        <v>0.26910584406901711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8.9</v>
      </c>
      <c r="G18" s="26">
        <v>9.64</v>
      </c>
      <c r="H18" s="26">
        <f>G18*0.05</f>
        <v>0.48200000000000004</v>
      </c>
      <c r="I18" s="23"/>
      <c r="J18" s="27">
        <f t="shared" si="2"/>
        <v>-7.6763485477178444</v>
      </c>
      <c r="K18" s="37">
        <f t="shared" si="0"/>
        <v>-1.5352697095435688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46">
        <v>7</v>
      </c>
      <c r="G19" s="46">
        <v>6.7803297562106604</v>
      </c>
      <c r="H19" s="47">
        <f>G19*0.075/2</f>
        <v>0.25426236585789974</v>
      </c>
      <c r="I19" s="44"/>
      <c r="J19" s="48">
        <f t="shared" si="2"/>
        <v>3.2398165234976317</v>
      </c>
      <c r="K19" s="82">
        <f t="shared" si="0"/>
        <v>0.86395107293270179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46">
        <v>12.4</v>
      </c>
      <c r="G20" s="46">
        <v>12.148681962265357</v>
      </c>
      <c r="H20" s="47">
        <f t="shared" ref="H20:H21" si="3">G20*0.075/2</f>
        <v>0.45557557358495088</v>
      </c>
      <c r="I20" s="51"/>
      <c r="J20" s="48">
        <f t="shared" si="2"/>
        <v>2.0686856279162997</v>
      </c>
      <c r="K20" s="82">
        <f t="shared" si="0"/>
        <v>0.55164950077767994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46">
        <v>21</v>
      </c>
      <c r="G21" s="46">
        <v>20.71755617389223</v>
      </c>
      <c r="H21" s="47">
        <f t="shared" si="3"/>
        <v>0.77690835652095858</v>
      </c>
      <c r="I21" s="51"/>
      <c r="J21" s="48">
        <f t="shared" si="2"/>
        <v>1.3633066744797753</v>
      </c>
      <c r="K21" s="82">
        <f t="shared" si="0"/>
        <v>0.36354844652794011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50" t="s">
        <v>87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50" t="s">
        <v>87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46">
        <v>77.8</v>
      </c>
      <c r="G24" s="46">
        <v>77.458241661796364</v>
      </c>
      <c r="H24" s="47">
        <f>G24*0.025</f>
        <v>1.9364560415449092</v>
      </c>
      <c r="I24" s="51"/>
      <c r="J24" s="48">
        <f t="shared" si="2"/>
        <v>0.44121623583432479</v>
      </c>
      <c r="K24" s="82">
        <f t="shared" si="0"/>
        <v>0.1764864943337299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50">
        <v>105.8</v>
      </c>
      <c r="G25" s="50">
        <v>105.38041385019172</v>
      </c>
      <c r="H25" s="47">
        <f t="shared" ref="H25:H26" si="4">G25*0.025</f>
        <v>2.634510346254793</v>
      </c>
      <c r="I25" s="51"/>
      <c r="J25" s="48">
        <f t="shared" si="2"/>
        <v>0.39816331562785823</v>
      </c>
      <c r="K25" s="82">
        <f t="shared" si="0"/>
        <v>0.15926532625114326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50">
        <v>185</v>
      </c>
      <c r="G26" s="50">
        <v>184.76045901265994</v>
      </c>
      <c r="H26" s="47">
        <f t="shared" si="4"/>
        <v>4.6190114753164986</v>
      </c>
      <c r="I26" s="51"/>
      <c r="J26" s="48">
        <f t="shared" si="2"/>
        <v>0.12964948702776835</v>
      </c>
      <c r="K26" s="82">
        <f t="shared" si="0"/>
        <v>5.1859794811107335E-2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50" t="s">
        <v>87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ht="15.75" thickBot="1" x14ac:dyDescent="0.3">
      <c r="A28" s="84" t="s">
        <v>74</v>
      </c>
      <c r="B28" s="85" t="s">
        <v>43</v>
      </c>
      <c r="C28" s="87">
        <v>24</v>
      </c>
      <c r="D28" s="87" t="s">
        <v>44</v>
      </c>
      <c r="E28" s="88" t="s">
        <v>45</v>
      </c>
      <c r="F28" s="97" t="s">
        <v>87</v>
      </c>
      <c r="G28" s="97">
        <v>0</v>
      </c>
      <c r="H28" s="90"/>
      <c r="I28" s="91"/>
      <c r="J28" s="105"/>
      <c r="K28" s="92"/>
      <c r="M28" s="84" t="s">
        <v>74</v>
      </c>
      <c r="N28" s="106" t="s">
        <v>43</v>
      </c>
      <c r="O28" s="88">
        <v>24</v>
      </c>
      <c r="P28" s="87" t="s">
        <v>44</v>
      </c>
      <c r="Q28" s="88" t="s">
        <v>45</v>
      </c>
      <c r="R28" s="90"/>
      <c r="S28" s="107"/>
      <c r="T28" s="108"/>
      <c r="U28" s="88"/>
      <c r="V28" s="91"/>
      <c r="W28" s="109"/>
    </row>
    <row r="30" spans="1:23" x14ac:dyDescent="0.25">
      <c r="W30" s="57"/>
    </row>
    <row r="31" spans="1:23" x14ac:dyDescent="0.25">
      <c r="K31" s="57"/>
    </row>
  </sheetData>
  <sheetProtection algorithmName="SHA-512" hashValue="8kL1eFpa6vVTZrsv6h689wZo3uZI+bhg//0BxbWgPI98obPmHyMZGTLcm61k91UMRwdcjcq1E7dRCdH+eWw8IA==" saltValue="K552Cf1yGSRluOk1n8Zz6w==" spinCount="100000" sheet="1" objects="1" scenarios="1" selectLockedCells="1" selectUnlockedCells="1"/>
  <mergeCells count="3">
    <mergeCell ref="A2:K2"/>
    <mergeCell ref="A8:K8"/>
    <mergeCell ref="M8:W8"/>
  </mergeCells>
  <conditionalFormatting sqref="K14:K28">
    <cfRule type="cellIs" dxfId="266" priority="37" stopIfTrue="1" operator="between">
      <formula>-2</formula>
      <formula>2</formula>
    </cfRule>
    <cfRule type="cellIs" dxfId="265" priority="38" stopIfTrue="1" operator="between">
      <formula>-3</formula>
      <formula>3</formula>
    </cfRule>
    <cfRule type="cellIs" dxfId="264" priority="39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E0323-79AE-4893-A9FE-1D386E5CA26D}">
  <sheetPr>
    <pageSetUpPr fitToPage="1"/>
  </sheetPr>
  <dimension ref="A1:W23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68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842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92.4</v>
      </c>
      <c r="G14" s="38">
        <v>90.588332356047999</v>
      </c>
      <c r="H14" s="26">
        <f>G14*0.025</f>
        <v>2.2647083089011999</v>
      </c>
      <c r="I14" s="23"/>
      <c r="J14" s="27">
        <f>((F14-G14)/G14)*100</f>
        <v>1.9998907109046178</v>
      </c>
      <c r="K14" s="37">
        <f>(F14-G14)/H14</f>
        <v>0.79995628436184718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</v>
      </c>
      <c r="G15" s="38">
        <v>98.8</v>
      </c>
      <c r="H15" s="26">
        <f>2/2</f>
        <v>1</v>
      </c>
      <c r="I15" s="23"/>
      <c r="J15" s="33">
        <f>F15-G15</f>
        <v>-0.79999999999999716</v>
      </c>
      <c r="K15" s="37">
        <f t="shared" ref="K15:K20" si="0">(F15-G15)/H15</f>
        <v>-0.79999999999999716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5.73</v>
      </c>
      <c r="G16" s="26">
        <v>6.5352243030344468</v>
      </c>
      <c r="H16" s="26">
        <f>G16*((14-0.53*G16)/200)</f>
        <v>0.34428643598133529</v>
      </c>
      <c r="I16" s="23"/>
      <c r="J16" s="27">
        <f>((F16-G16)/G16)*100</f>
        <v>-12.321295577575864</v>
      </c>
      <c r="K16" s="37">
        <f>(F16-G16)/H16</f>
        <v>-2.3388208737857443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5.85</v>
      </c>
      <c r="G17" s="26">
        <v>6.5551753106944677</v>
      </c>
      <c r="H17" s="26">
        <f t="shared" ref="H17:H19" si="1">G17*((14-0.53*G17)/200)</f>
        <v>0.34499091486067623</v>
      </c>
      <c r="I17" s="23"/>
      <c r="J17" s="27">
        <f>((F17-G17)/G17)*100</f>
        <v>-10.757535493276691</v>
      </c>
      <c r="K17" s="37">
        <f>(F17-G17)/H17</f>
        <v>-2.0440402350283673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11.3</v>
      </c>
      <c r="G18" s="38">
        <v>11.927739087419022</v>
      </c>
      <c r="H18" s="26">
        <f t="shared" si="1"/>
        <v>0.45792369281484108</v>
      </c>
      <c r="I18" s="23"/>
      <c r="J18" s="27">
        <f t="shared" ref="J18:J20" si="2">((F18-G18)/G18)*100</f>
        <v>-5.2628505940504642</v>
      </c>
      <c r="K18" s="37">
        <f t="shared" si="0"/>
        <v>-1.3708377558722304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11.6</v>
      </c>
      <c r="G19" s="38">
        <v>12.025589020421208</v>
      </c>
      <c r="H19" s="26">
        <f t="shared" si="1"/>
        <v>0.45856203451608551</v>
      </c>
      <c r="I19" s="23"/>
      <c r="J19" s="27">
        <f t="shared" si="2"/>
        <v>-3.5390284808377857</v>
      </c>
      <c r="K19" s="37">
        <f t="shared" si="0"/>
        <v>-0.92809475793242846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ht="15.75" customHeight="1" thickBot="1" x14ac:dyDescent="0.3">
      <c r="A20" s="112" t="s">
        <v>17</v>
      </c>
      <c r="B20" s="113" t="s">
        <v>13</v>
      </c>
      <c r="C20" s="114">
        <v>9</v>
      </c>
      <c r="D20" s="114" t="s">
        <v>52</v>
      </c>
      <c r="E20" s="115" t="s">
        <v>53</v>
      </c>
      <c r="F20" s="116">
        <v>9.6</v>
      </c>
      <c r="G20" s="117">
        <v>9.64</v>
      </c>
      <c r="H20" s="117">
        <f>G20*0.05</f>
        <v>0.48200000000000004</v>
      </c>
      <c r="I20" s="115"/>
      <c r="J20" s="118">
        <f t="shared" si="2"/>
        <v>-0.4149377593361091</v>
      </c>
      <c r="K20" s="96">
        <f t="shared" si="0"/>
        <v>-8.2987551867221829E-2</v>
      </c>
      <c r="L20" s="80"/>
      <c r="M20" s="112" t="s">
        <v>17</v>
      </c>
      <c r="N20" s="113" t="s">
        <v>13</v>
      </c>
      <c r="O20" s="115">
        <v>9</v>
      </c>
      <c r="P20" s="114" t="s">
        <v>52</v>
      </c>
      <c r="Q20" s="115" t="s">
        <v>53</v>
      </c>
      <c r="R20" s="119"/>
      <c r="S20" s="117"/>
      <c r="T20" s="115"/>
      <c r="U20" s="115"/>
      <c r="V20" s="115"/>
      <c r="W20" s="120"/>
    </row>
    <row r="22" spans="1:23" x14ac:dyDescent="0.25">
      <c r="W22" s="57"/>
    </row>
    <row r="23" spans="1:23" x14ac:dyDescent="0.25">
      <c r="K23" s="57"/>
    </row>
  </sheetData>
  <sheetProtection algorithmName="SHA-512" hashValue="JeFhhjzCHzl+y+EX7cubz0rBCAJdLejRwemwlDO6UiYSVn4tH1UYv1AQIaFxrQq+3nWpoPci4UoCuuZhc6yAwQ==" saltValue="j9MOED/q/bvPdDefDDgZ2g==" spinCount="100000" sheet="1" objects="1" scenarios="1" selectLockedCells="1" selectUnlockedCells="1"/>
  <mergeCells count="3">
    <mergeCell ref="A2:K2"/>
    <mergeCell ref="A8:K8"/>
    <mergeCell ref="M8:W8"/>
  </mergeCells>
  <conditionalFormatting sqref="K14:K20">
    <cfRule type="cellIs" dxfId="38" priority="25" stopIfTrue="1" operator="between">
      <formula>-2</formula>
      <formula>2</formula>
    </cfRule>
    <cfRule type="cellIs" dxfId="37" priority="26" stopIfTrue="1" operator="between">
      <formula>-3</formula>
      <formula>3</formula>
    </cfRule>
    <cfRule type="cellIs" dxfId="36" priority="27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C5D5-DA59-4307-8912-F575A0606CDF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904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109.8</v>
      </c>
      <c r="G14" s="38">
        <v>95.05701508033215</v>
      </c>
      <c r="H14" s="26">
        <f>G14*0.025</f>
        <v>2.3764253770083039</v>
      </c>
      <c r="I14" s="23"/>
      <c r="J14" s="27">
        <f>((F14-G14)/G14)*100</f>
        <v>15.509623258429306</v>
      </c>
      <c r="K14" s="37">
        <f>(F14-G14)/H14</f>
        <v>6.2038493033717215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98.5</v>
      </c>
      <c r="G15" s="38">
        <v>98.7</v>
      </c>
      <c r="H15" s="26">
        <f>2/2</f>
        <v>1</v>
      </c>
      <c r="I15" s="23"/>
      <c r="J15" s="33">
        <f>F15-G15</f>
        <v>-0.20000000000000284</v>
      </c>
      <c r="K15" s="37">
        <f t="shared" ref="K15:K28" si="0">(F15-G15)/H15</f>
        <v>-0.20000000000000284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6.56</v>
      </c>
      <c r="G16" s="26">
        <v>7.107295744737141</v>
      </c>
      <c r="H16" s="26">
        <f>G16*((14-0.53*G16)/200)</f>
        <v>0.36364952220322944</v>
      </c>
      <c r="I16" s="23"/>
      <c r="J16" s="27">
        <f>((F16-G16)/G16)*100</f>
        <v>-7.7004779932283896</v>
      </c>
      <c r="K16" s="37">
        <f>(F16-G16)/H16</f>
        <v>-1.5050088376887218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6.55</v>
      </c>
      <c r="G17" s="26">
        <v>6.5127032770719318</v>
      </c>
      <c r="H17" s="26">
        <f t="shared" ref="H17:H19" si="1">G17*((14-0.53*G17)/200)</f>
        <v>0.34348867386079901</v>
      </c>
      <c r="I17" s="23"/>
      <c r="J17" s="27">
        <f>((F17-G17)/G17)*100</f>
        <v>0.57267652680219183</v>
      </c>
      <c r="K17" s="37">
        <f>(F17-G17)/H17</f>
        <v>0.108582104058496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11.6</v>
      </c>
      <c r="G18" s="38">
        <v>12.26825530315827</v>
      </c>
      <c r="H18" s="26">
        <f t="shared" si="1"/>
        <v>0.45992613753488071</v>
      </c>
      <c r="I18" s="23"/>
      <c r="J18" s="27">
        <f t="shared" ref="J18:J28" si="2">((F18-G18)/G18)*100</f>
        <v>-5.4470280137244815</v>
      </c>
      <c r="K18" s="37">
        <f t="shared" si="0"/>
        <v>-1.4529622228908223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11.8</v>
      </c>
      <c r="G19" s="38">
        <v>12.023957198580389</v>
      </c>
      <c r="H19" s="26">
        <f t="shared" si="1"/>
        <v>0.45855180511040033</v>
      </c>
      <c r="I19" s="23"/>
      <c r="J19" s="27">
        <f t="shared" si="2"/>
        <v>-1.8625914487356097</v>
      </c>
      <c r="K19" s="37">
        <f t="shared" si="0"/>
        <v>-0.48840108376951752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8.99</v>
      </c>
      <c r="G20" s="26">
        <v>9.64</v>
      </c>
      <c r="H20" s="26">
        <f>G20*0.05</f>
        <v>0.48200000000000004</v>
      </c>
      <c r="I20" s="23"/>
      <c r="J20" s="27">
        <f t="shared" si="2"/>
        <v>-6.7427385892116218</v>
      </c>
      <c r="K20" s="37">
        <f t="shared" si="0"/>
        <v>-1.3485477178423242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7.31</v>
      </c>
      <c r="G21" s="46">
        <v>6.7503282971123841</v>
      </c>
      <c r="H21" s="47">
        <f>G21*0.075/2</f>
        <v>0.25313731114171439</v>
      </c>
      <c r="I21" s="44"/>
      <c r="J21" s="48">
        <f t="shared" si="2"/>
        <v>8.2910293878155308</v>
      </c>
      <c r="K21" s="82">
        <f t="shared" si="0"/>
        <v>2.2109411700841419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5">
        <v>13.55</v>
      </c>
      <c r="G22" s="46">
        <v>12.073782566690355</v>
      </c>
      <c r="H22" s="47">
        <f t="shared" ref="H22:H23" si="3">G22*0.075/2</f>
        <v>0.45276684625088826</v>
      </c>
      <c r="I22" s="51"/>
      <c r="J22" s="48">
        <f t="shared" si="2"/>
        <v>12.226635896047151</v>
      </c>
      <c r="K22" s="82">
        <f t="shared" si="0"/>
        <v>3.2604362389459074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5">
        <v>22.2</v>
      </c>
      <c r="G23" s="46">
        <v>21.061850821290726</v>
      </c>
      <c r="H23" s="47">
        <f t="shared" si="3"/>
        <v>0.78981940579840215</v>
      </c>
      <c r="I23" s="51"/>
      <c r="J23" s="48">
        <f t="shared" si="2"/>
        <v>5.4038421806632311</v>
      </c>
      <c r="K23" s="82">
        <f t="shared" si="0"/>
        <v>1.4410245815101952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>
        <v>1.97</v>
      </c>
      <c r="G24" s="46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>
        <v>1.03</v>
      </c>
      <c r="G25" s="46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5">
        <v>78.849999999999994</v>
      </c>
      <c r="G26" s="50">
        <v>77.832436065959641</v>
      </c>
      <c r="H26" s="47">
        <f>G26*0.025</f>
        <v>1.9458109016489911</v>
      </c>
      <c r="I26" s="51"/>
      <c r="J26" s="48">
        <f t="shared" si="2"/>
        <v>1.3073777276841392</v>
      </c>
      <c r="K26" s="82">
        <f t="shared" si="0"/>
        <v>0.52295109107365567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45">
        <v>108.31</v>
      </c>
      <c r="G27" s="50">
        <v>105.65946166443473</v>
      </c>
      <c r="H27" s="47">
        <f t="shared" ref="H27:H28" si="4">G27*0.025</f>
        <v>2.6414865416108686</v>
      </c>
      <c r="I27" s="51"/>
      <c r="J27" s="48">
        <f t="shared" si="2"/>
        <v>2.5085669506656698</v>
      </c>
      <c r="K27" s="82">
        <f t="shared" si="0"/>
        <v>1.0034267802662677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45">
        <v>187.69</v>
      </c>
      <c r="G28" s="50">
        <v>185.3359650524452</v>
      </c>
      <c r="H28" s="47">
        <f t="shared" si="4"/>
        <v>4.6333991263111303</v>
      </c>
      <c r="I28" s="51"/>
      <c r="J28" s="48">
        <f t="shared" si="2"/>
        <v>1.2701447055290451</v>
      </c>
      <c r="K28" s="82">
        <f t="shared" si="0"/>
        <v>0.50805788221161807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89</v>
      </c>
      <c r="G29" s="46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89</v>
      </c>
      <c r="G30" s="46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36.4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-2.2206453596689371</v>
      </c>
      <c r="K31" s="37">
        <v>-0.43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36.4</v>
      </c>
      <c r="S31" s="36">
        <v>35.49</v>
      </c>
      <c r="T31" s="25">
        <v>1.29</v>
      </c>
      <c r="U31" s="23"/>
      <c r="V31" s="28">
        <f t="shared" ref="V31:V58" si="6">((R31-S31)/S31)*100</f>
        <v>2.5641025641025541</v>
      </c>
      <c r="W31" s="37">
        <v>0.71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78.8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-3.8677932566579671</v>
      </c>
      <c r="K32" s="37">
        <v>-0.78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78.8</v>
      </c>
      <c r="S32" s="36">
        <v>81.38</v>
      </c>
      <c r="T32" s="25">
        <v>2.2999999999999998</v>
      </c>
      <c r="U32" s="23"/>
      <c r="V32" s="28">
        <f t="shared" si="6"/>
        <v>-3.1703121159990153</v>
      </c>
      <c r="W32" s="37">
        <v>-1.1200000000000001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56.5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-3.2857221965388144</v>
      </c>
      <c r="K33" s="37">
        <v>-0.65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56.5</v>
      </c>
      <c r="S33" s="36">
        <v>57.63</v>
      </c>
      <c r="T33" s="25">
        <v>1.7</v>
      </c>
      <c r="U33" s="23"/>
      <c r="V33" s="28">
        <f t="shared" si="6"/>
        <v>-1.9607843137254948</v>
      </c>
      <c r="W33" s="37">
        <v>-0.66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36">
        <v>46.7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46.7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36">
        <v>42.4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42.4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36">
        <v>56.2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56.2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36">
        <v>27.7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27.7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36">
        <v>35.799999999999997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35.799999999999997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36">
        <v>49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49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36">
        <v>1.5</v>
      </c>
      <c r="G40" s="3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1.5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36">
        <v>2.5</v>
      </c>
      <c r="G41" s="3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2.5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70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70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84.2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57" si="10">((F43-G43)/G43)*100</f>
        <v>2.7199467993578645</v>
      </c>
      <c r="K43" s="37">
        <v>0.54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84.2</v>
      </c>
      <c r="S43" s="36">
        <v>81.55</v>
      </c>
      <c r="T43" s="25">
        <v>2.17</v>
      </c>
      <c r="U43" s="23"/>
      <c r="V43" s="28">
        <f t="shared" si="6"/>
        <v>3.2495401594114113</v>
      </c>
      <c r="W43" s="37">
        <v>1.22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50">
        <v>43.6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-13.714566904401082</v>
      </c>
      <c r="K44" s="82">
        <v>-2.73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43.6</v>
      </c>
      <c r="S44" s="47">
        <v>48.96</v>
      </c>
      <c r="T44" s="47">
        <v>4.47</v>
      </c>
      <c r="U44" s="44">
        <v>1</v>
      </c>
      <c r="V44" s="51">
        <f t="shared" si="6"/>
        <v>-10.947712418300652</v>
      </c>
      <c r="W44" s="37">
        <v>-1.2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50">
        <v>97.9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-6.7099975431490337</v>
      </c>
      <c r="K45" s="82">
        <v>-1.33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97.9</v>
      </c>
      <c r="S45" s="83">
        <v>101.1</v>
      </c>
      <c r="T45" s="47">
        <v>6.6</v>
      </c>
      <c r="U45" s="44">
        <v>1</v>
      </c>
      <c r="V45" s="51">
        <f t="shared" si="6"/>
        <v>-3.1651829871414328</v>
      </c>
      <c r="W45" s="37">
        <v>-0.49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50">
        <v>138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si="10"/>
        <v>-2.6637387765275222</v>
      </c>
      <c r="K46" s="82">
        <v>-0.54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138</v>
      </c>
      <c r="S46" s="83">
        <v>140.4</v>
      </c>
      <c r="T46" s="47">
        <v>6.1</v>
      </c>
      <c r="U46" s="44">
        <v>1</v>
      </c>
      <c r="V46" s="51">
        <f t="shared" si="6"/>
        <v>-1.7094017094017133</v>
      </c>
      <c r="W46" s="37">
        <v>-0.39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50">
        <v>95.1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0"/>
        <v>-2.4695286836861801</v>
      </c>
      <c r="K47" s="82">
        <v>-0.49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95.1</v>
      </c>
      <c r="S47" s="47">
        <v>95.78</v>
      </c>
      <c r="T47" s="47">
        <v>3.38</v>
      </c>
      <c r="U47" s="44">
        <v>1</v>
      </c>
      <c r="V47" s="51">
        <f t="shared" si="6"/>
        <v>-0.70996032574650947</v>
      </c>
      <c r="W47" s="37">
        <v>-0.2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50"/>
      <c r="G48" s="51">
        <v>94.155364832847837</v>
      </c>
      <c r="H48" s="47">
        <f t="shared" ref="H48:H52" si="12">0.075*G48</f>
        <v>7.0616523624635876</v>
      </c>
      <c r="I48" s="51">
        <v>4</v>
      </c>
      <c r="J48" s="51"/>
      <c r="K48" s="82"/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0</v>
      </c>
      <c r="S48" s="83">
        <v>88.08</v>
      </c>
      <c r="T48" s="47">
        <v>6.5</v>
      </c>
      <c r="U48" s="44">
        <v>1</v>
      </c>
      <c r="V48" s="51"/>
      <c r="W48" s="82"/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50"/>
      <c r="G49" s="83">
        <v>212.49440371482166</v>
      </c>
      <c r="H49" s="47">
        <f t="shared" si="12"/>
        <v>15.937080278611624</v>
      </c>
      <c r="I49" s="51">
        <v>4</v>
      </c>
      <c r="J49" s="51"/>
      <c r="K49" s="82"/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0</v>
      </c>
      <c r="S49" s="47">
        <v>210.2</v>
      </c>
      <c r="T49" s="47">
        <v>9.6</v>
      </c>
      <c r="U49" s="44">
        <v>1</v>
      </c>
      <c r="V49" s="51"/>
      <c r="W49" s="82"/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50"/>
      <c r="G50" s="83">
        <v>82.749679882828687</v>
      </c>
      <c r="H50" s="47">
        <f t="shared" si="12"/>
        <v>6.2062259912121513</v>
      </c>
      <c r="I50" s="51">
        <v>4</v>
      </c>
      <c r="J50" s="51"/>
      <c r="K50" s="82"/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0</v>
      </c>
      <c r="S50" s="47">
        <v>82.32</v>
      </c>
      <c r="T50" s="47">
        <v>5.69</v>
      </c>
      <c r="U50" s="44">
        <v>1</v>
      </c>
      <c r="V50" s="51"/>
      <c r="W50" s="82"/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50"/>
      <c r="G51" s="83">
        <v>64.704750368201985</v>
      </c>
      <c r="H51" s="47">
        <f t="shared" si="12"/>
        <v>4.8528562776151487</v>
      </c>
      <c r="I51" s="51">
        <v>4</v>
      </c>
      <c r="J51" s="51"/>
      <c r="K51" s="82"/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0</v>
      </c>
      <c r="S51" s="47">
        <v>63.13</v>
      </c>
      <c r="T51" s="47">
        <v>9.83</v>
      </c>
      <c r="U51" s="44">
        <v>1</v>
      </c>
      <c r="V51" s="51"/>
      <c r="W51" s="82"/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50"/>
      <c r="G52" s="51">
        <v>282.37225322227192</v>
      </c>
      <c r="H52" s="47">
        <f t="shared" si="12"/>
        <v>21.177918991670392</v>
      </c>
      <c r="I52" s="44">
        <v>4</v>
      </c>
      <c r="J52" s="51"/>
      <c r="K52" s="82"/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0</v>
      </c>
      <c r="S52" s="83">
        <v>283.3</v>
      </c>
      <c r="T52" s="47">
        <v>11.2</v>
      </c>
      <c r="U52" s="44">
        <v>1</v>
      </c>
      <c r="V52" s="51"/>
      <c r="W52" s="82"/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50">
        <v>62.3</v>
      </c>
      <c r="G53" s="51">
        <v>65.318746697234772</v>
      </c>
      <c r="H53" s="47">
        <f t="shared" ref="H53:H57" si="13">0.05*G53</f>
        <v>3.2659373348617389</v>
      </c>
      <c r="I53" s="44">
        <v>4</v>
      </c>
      <c r="J53" s="51">
        <f t="shared" si="10"/>
        <v>-4.6215624914349007</v>
      </c>
      <c r="K53" s="82">
        <v>-0.92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62.3</v>
      </c>
      <c r="S53" s="83">
        <v>64.760000000000005</v>
      </c>
      <c r="T53" s="47">
        <v>4.5599999999999996</v>
      </c>
      <c r="U53" s="44">
        <v>1</v>
      </c>
      <c r="V53" s="51">
        <f t="shared" si="6"/>
        <v>-3.7986411365040267</v>
      </c>
      <c r="W53" s="37">
        <v>-0.54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50">
        <v>208</v>
      </c>
      <c r="G54" s="51">
        <v>221.61715495250212</v>
      </c>
      <c r="H54" s="47">
        <f t="shared" si="13"/>
        <v>11.080857747625107</v>
      </c>
      <c r="I54" s="44">
        <v>4</v>
      </c>
      <c r="J54" s="51">
        <f t="shared" si="10"/>
        <v>-6.1444498533611274</v>
      </c>
      <c r="K54" s="82">
        <v>-1.23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208</v>
      </c>
      <c r="S54" s="83">
        <v>216.6</v>
      </c>
      <c r="T54" s="47">
        <v>10.1</v>
      </c>
      <c r="U54" s="44">
        <v>1</v>
      </c>
      <c r="V54" s="51">
        <f t="shared" si="6"/>
        <v>-3.9704524469067382</v>
      </c>
      <c r="W54" s="37">
        <v>-0.85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50">
        <v>98.4</v>
      </c>
      <c r="G55" s="51">
        <v>99.891508625970431</v>
      </c>
      <c r="H55" s="47">
        <f t="shared" si="13"/>
        <v>4.9945754312985216</v>
      </c>
      <c r="I55" s="44">
        <v>4</v>
      </c>
      <c r="J55" s="51">
        <f t="shared" si="10"/>
        <v>-1.4931285416412796</v>
      </c>
      <c r="K55" s="82">
        <v>-0.3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98.4</v>
      </c>
      <c r="S55" s="83">
        <v>99.12</v>
      </c>
      <c r="T55" s="47">
        <v>5.39</v>
      </c>
      <c r="U55" s="44">
        <v>1</v>
      </c>
      <c r="V55" s="51">
        <f t="shared" si="6"/>
        <v>-0.72639225181597944</v>
      </c>
      <c r="W55" s="37">
        <v>-0.13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50">
        <v>440</v>
      </c>
      <c r="G56" s="51">
        <v>431.98432660981905</v>
      </c>
      <c r="H56" s="47">
        <f t="shared" si="13"/>
        <v>21.599216330490954</v>
      </c>
      <c r="I56" s="44">
        <v>4</v>
      </c>
      <c r="J56" s="51">
        <f t="shared" si="10"/>
        <v>1.8555472725335569</v>
      </c>
      <c r="K56" s="82">
        <v>0.37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440</v>
      </c>
      <c r="S56" s="83">
        <v>429.6</v>
      </c>
      <c r="T56" s="47">
        <v>11</v>
      </c>
      <c r="U56" s="44">
        <v>1</v>
      </c>
      <c r="V56" s="51">
        <f t="shared" si="6"/>
        <v>2.4208566108007394</v>
      </c>
      <c r="W56" s="37">
        <v>0.94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50">
        <v>48.7</v>
      </c>
      <c r="G57" s="83">
        <v>63.569115578957032</v>
      </c>
      <c r="H57" s="47">
        <f t="shared" si="13"/>
        <v>3.1784557789478516</v>
      </c>
      <c r="I57" s="44">
        <v>4</v>
      </c>
      <c r="J57" s="51">
        <f t="shared" si="10"/>
        <v>-23.390471054278876</v>
      </c>
      <c r="K57" s="82">
        <v>-4.6900000000000004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48.7</v>
      </c>
      <c r="S57" s="47">
        <v>59.66</v>
      </c>
      <c r="T57" s="47">
        <v>9.5</v>
      </c>
      <c r="U57" s="44">
        <v>1</v>
      </c>
      <c r="V57" s="51">
        <f t="shared" si="6"/>
        <v>-18.370767683540052</v>
      </c>
      <c r="W57" s="37">
        <v>-1.1499999999999999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50">
        <v>263</v>
      </c>
      <c r="G58" s="83">
        <v>264.69298610400398</v>
      </c>
      <c r="H58" s="47">
        <f t="shared" ref="H58" si="14">0.05*G58</f>
        <v>13.2346493052002</v>
      </c>
      <c r="I58" s="44">
        <v>4</v>
      </c>
      <c r="J58" s="51">
        <f t="shared" ref="J58" si="15">((F58-G58)/G58)*100</f>
        <v>-0.63960368913544419</v>
      </c>
      <c r="K58" s="82">
        <v>-0.13</v>
      </c>
      <c r="L58" s="57"/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263</v>
      </c>
      <c r="S58" s="47">
        <v>263.3</v>
      </c>
      <c r="T58" s="47">
        <v>7.5</v>
      </c>
      <c r="U58" s="44" t="s">
        <v>75</v>
      </c>
      <c r="V58" s="51">
        <f t="shared" si="6"/>
        <v>-0.1139384732244631</v>
      </c>
      <c r="W58" s="37">
        <v>-0.04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21.06</v>
      </c>
      <c r="G59" s="47">
        <v>20.949151740208773</v>
      </c>
      <c r="H59" s="47">
        <v>0.15</v>
      </c>
      <c r="I59" s="44">
        <v>4</v>
      </c>
      <c r="J59" s="47">
        <f t="shared" ref="J59:J65" si="16">((F59-G59))</f>
        <v>0.1108482597912257</v>
      </c>
      <c r="K59" s="82">
        <v>0.73</v>
      </c>
      <c r="L59" s="57"/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21.06</v>
      </c>
      <c r="S59" s="47">
        <v>20.93</v>
      </c>
      <c r="T59" s="47">
        <v>0.11</v>
      </c>
      <c r="U59" s="44" t="s">
        <v>75</v>
      </c>
      <c r="V59" s="47">
        <f t="shared" ref="V59:V65" si="17">((R59-S59))</f>
        <v>0.12999999999999901</v>
      </c>
      <c r="W59" s="37">
        <v>1.23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11.78</v>
      </c>
      <c r="G60" s="47">
        <v>11.829556414607039</v>
      </c>
      <c r="H60" s="47">
        <v>0.15</v>
      </c>
      <c r="I60" s="44">
        <v>4</v>
      </c>
      <c r="J60" s="47">
        <f t="shared" si="16"/>
        <v>-4.9556414607039301E-2</v>
      </c>
      <c r="K60" s="82">
        <v>-0.33</v>
      </c>
      <c r="L60" s="57"/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11.78</v>
      </c>
      <c r="S60" s="47">
        <v>11.82</v>
      </c>
      <c r="T60" s="47">
        <v>0.11</v>
      </c>
      <c r="U60" s="44" t="s">
        <v>75</v>
      </c>
      <c r="V60" s="47">
        <f t="shared" si="17"/>
        <v>-4.0000000000000924E-2</v>
      </c>
      <c r="W60" s="37">
        <v>-0.34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14.14</v>
      </c>
      <c r="G61" s="47">
        <v>14.073520885865022</v>
      </c>
      <c r="H61" s="47">
        <v>0.15</v>
      </c>
      <c r="I61" s="44">
        <v>4</v>
      </c>
      <c r="J61" s="47">
        <f t="shared" si="16"/>
        <v>6.647911413497809E-2</v>
      </c>
      <c r="K61" s="82">
        <v>0.47</v>
      </c>
      <c r="L61" s="57"/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14.14</v>
      </c>
      <c r="S61" s="47">
        <v>14.13</v>
      </c>
      <c r="T61" s="47">
        <v>0.15</v>
      </c>
      <c r="U61" s="44" t="s">
        <v>75</v>
      </c>
      <c r="V61" s="47">
        <f t="shared" si="17"/>
        <v>9.9999999999997868E-3</v>
      </c>
      <c r="W61" s="37">
        <v>7.0000000000000007E-2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13.73</v>
      </c>
      <c r="G62" s="47">
        <v>13.704268556972899</v>
      </c>
      <c r="H62" s="47">
        <v>0.15</v>
      </c>
      <c r="I62" s="51">
        <v>4</v>
      </c>
      <c r="J62" s="47">
        <f t="shared" si="16"/>
        <v>2.5731443027101619E-2</v>
      </c>
      <c r="K62" s="82">
        <v>0.2</v>
      </c>
      <c r="L62" s="57"/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13.73</v>
      </c>
      <c r="S62" s="47">
        <v>13.71</v>
      </c>
      <c r="T62" s="47">
        <v>0.12</v>
      </c>
      <c r="U62" s="44" t="s">
        <v>75</v>
      </c>
      <c r="V62" s="47">
        <f t="shared" si="17"/>
        <v>1.9999999999999574E-2</v>
      </c>
      <c r="W62" s="37">
        <v>0.18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6.65</v>
      </c>
      <c r="G63" s="47">
        <v>6.6895964222574564</v>
      </c>
      <c r="H63" s="47">
        <v>0.15</v>
      </c>
      <c r="I63" s="51">
        <v>4</v>
      </c>
      <c r="J63" s="47">
        <f t="shared" si="16"/>
        <v>-3.9596422257456076E-2</v>
      </c>
      <c r="K63" s="82">
        <v>-0.27</v>
      </c>
      <c r="L63" s="57"/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6.65</v>
      </c>
      <c r="S63" s="47">
        <v>6.6989999999999998</v>
      </c>
      <c r="T63" s="47">
        <v>9.8000000000000004E-2</v>
      </c>
      <c r="U63" s="44" t="s">
        <v>75</v>
      </c>
      <c r="V63" s="47">
        <f t="shared" si="17"/>
        <v>-4.8999999999999488E-2</v>
      </c>
      <c r="W63" s="37">
        <v>-0.5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0.51</v>
      </c>
      <c r="G64" s="47">
        <v>0.66851962304664203</v>
      </c>
      <c r="H64" s="47">
        <v>0.15</v>
      </c>
      <c r="I64" s="51">
        <v>4</v>
      </c>
      <c r="J64" s="47">
        <f t="shared" si="16"/>
        <v>-0.15851962304664202</v>
      </c>
      <c r="K64" s="82">
        <v>-1.07</v>
      </c>
      <c r="L64" s="57"/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0.51</v>
      </c>
      <c r="S64" s="47">
        <v>0.65039999999999998</v>
      </c>
      <c r="T64" s="47">
        <v>0.10440000000000001</v>
      </c>
      <c r="U64" s="44" t="s">
        <v>75</v>
      </c>
      <c r="V64" s="47">
        <f t="shared" si="17"/>
        <v>-0.14039999999999997</v>
      </c>
      <c r="W64" s="37">
        <v>-1.34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5.33</v>
      </c>
      <c r="G65" s="47">
        <v>5.4296131068592475</v>
      </c>
      <c r="H65" s="47">
        <v>0.15</v>
      </c>
      <c r="I65" s="51">
        <v>4</v>
      </c>
      <c r="J65" s="47">
        <f t="shared" si="16"/>
        <v>-9.9613106859247402E-2</v>
      </c>
      <c r="K65" s="82">
        <v>-0.67</v>
      </c>
      <c r="L65" s="57"/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5.33</v>
      </c>
      <c r="S65" s="47">
        <v>5.4169999999999998</v>
      </c>
      <c r="T65" s="47">
        <v>7.8E-2</v>
      </c>
      <c r="U65" s="44">
        <v>1</v>
      </c>
      <c r="V65" s="47">
        <f t="shared" si="17"/>
        <v>-8.6999999999999744E-2</v>
      </c>
      <c r="W65" s="37">
        <v>-1.1100000000000001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5.66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8">((F66-G66)/G66)*100</f>
        <v>2.4673738249008381</v>
      </c>
      <c r="K66" s="82">
        <v>0.51</v>
      </c>
      <c r="L66" s="57"/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5.66</v>
      </c>
      <c r="S66" s="47">
        <v>5.5410000000000004</v>
      </c>
      <c r="T66" s="47">
        <v>0.13600000000000001</v>
      </c>
      <c r="U66" s="44">
        <v>1</v>
      </c>
      <c r="V66" s="51">
        <f t="shared" ref="V66:V67" si="19">((R66-S66)/S66)*100</f>
        <v>2.1476267821692794</v>
      </c>
      <c r="W66" s="37">
        <v>0.88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1.91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8"/>
        <v>-3.9021106129152638</v>
      </c>
      <c r="K67" s="92">
        <v>-0.8</v>
      </c>
      <c r="L67" s="57"/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1.91</v>
      </c>
      <c r="S67" s="90">
        <v>1.9550000000000001</v>
      </c>
      <c r="T67" s="90">
        <v>5.8000000000000003E-2</v>
      </c>
      <c r="U67" s="88">
        <v>1</v>
      </c>
      <c r="V67" s="91">
        <f t="shared" si="19"/>
        <v>-2.3017902813299309</v>
      </c>
      <c r="W67" s="96">
        <v>-0.78</v>
      </c>
    </row>
    <row r="69" spans="1:23" x14ac:dyDescent="0.25">
      <c r="W69" s="57"/>
    </row>
    <row r="70" spans="1:23" x14ac:dyDescent="0.25">
      <c r="K70" s="57"/>
    </row>
  </sheetData>
  <sheetProtection algorithmName="SHA-512" hashValue="NUMJtCEMkKq+5DhniiLgAeLUoSRJ+24iDov2umtfBOQYTFvczpS/1kyGcmBrxNZgyxvpSA+DpY6XFXSGvhSofA==" saltValue="rSuMI6V5flH43tyAu3D2LQ==" spinCount="100000" sheet="1" objects="1" scenarios="1" selectLockedCells="1" selectUnlockedCells="1"/>
  <mergeCells count="3">
    <mergeCell ref="A2:K2"/>
    <mergeCell ref="A8:K8"/>
    <mergeCell ref="M8:W8"/>
  </mergeCells>
  <conditionalFormatting sqref="K14:K30">
    <cfRule type="cellIs" dxfId="35" priority="46" stopIfTrue="1" operator="between">
      <formula>-2</formula>
      <formula>2</formula>
    </cfRule>
    <cfRule type="cellIs" dxfId="34" priority="47" stopIfTrue="1" operator="between">
      <formula>-3</formula>
      <formula>3</formula>
    </cfRule>
    <cfRule type="cellIs" dxfId="33" priority="48" operator="notBetween">
      <formula>-3</formula>
      <formula>3</formula>
    </cfRule>
  </conditionalFormatting>
  <conditionalFormatting sqref="K44:K47 K53:K67">
    <cfRule type="cellIs" dxfId="32" priority="22" stopIfTrue="1" operator="between">
      <formula>-2</formula>
      <formula>2</formula>
    </cfRule>
    <cfRule type="cellIs" dxfId="31" priority="23" stopIfTrue="1" operator="between">
      <formula>-3</formula>
      <formula>3</formula>
    </cfRule>
    <cfRule type="cellIs" dxfId="30" priority="24" operator="notBetween">
      <formula>-3</formula>
      <formula>3</formula>
    </cfRule>
  </conditionalFormatting>
  <conditionalFormatting sqref="K31:K33">
    <cfRule type="cellIs" dxfId="29" priority="19" stopIfTrue="1" operator="between">
      <formula>-2</formula>
      <formula>2</formula>
    </cfRule>
    <cfRule type="cellIs" dxfId="28" priority="20" stopIfTrue="1" operator="between">
      <formula>-3</formula>
      <formula>3</formula>
    </cfRule>
    <cfRule type="cellIs" dxfId="27" priority="21" operator="notBetween">
      <formula>-3</formula>
      <formula>3</formula>
    </cfRule>
  </conditionalFormatting>
  <conditionalFormatting sqref="K43">
    <cfRule type="cellIs" dxfId="26" priority="16" stopIfTrue="1" operator="between">
      <formula>-2</formula>
      <formula>2</formula>
    </cfRule>
    <cfRule type="cellIs" dxfId="25" priority="17" stopIfTrue="1" operator="between">
      <formula>-3</formula>
      <formula>3</formula>
    </cfRule>
    <cfRule type="cellIs" dxfId="24" priority="18" operator="notBetween">
      <formula>-3</formula>
      <formula>3</formula>
    </cfRule>
  </conditionalFormatting>
  <conditionalFormatting sqref="W31:W33">
    <cfRule type="cellIs" dxfId="23" priority="4" stopIfTrue="1" operator="between">
      <formula>-2</formula>
      <formula>2</formula>
    </cfRule>
    <cfRule type="cellIs" dxfId="22" priority="5" stopIfTrue="1" operator="between">
      <formula>-3</formula>
      <formula>3</formula>
    </cfRule>
    <cfRule type="cellIs" dxfId="21" priority="6" operator="notBetween">
      <formula>-3</formula>
      <formula>3</formula>
    </cfRule>
  </conditionalFormatting>
  <conditionalFormatting sqref="W43:W47 W53:W67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FAF9-FC60-48FD-90E6-94A4CB386F1A}">
  <sheetPr>
    <pageSetUpPr fitToPage="1"/>
  </sheetPr>
  <dimension ref="A1:W68"/>
  <sheetViews>
    <sheetView topLeftCell="A2" zoomScale="70" zoomScaleNormal="70" zoomScalePageLayoutView="85" workbookViewId="0">
      <selection activeCell="N39" sqref="N39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928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97.6</v>
      </c>
      <c r="G14" s="38">
        <v>113.31159731346565</v>
      </c>
      <c r="H14" s="26">
        <f>G14*0.025</f>
        <v>2.8327899328366417</v>
      </c>
      <c r="I14" s="23"/>
      <c r="J14" s="27">
        <f>((F14-G14)/G14)*100</f>
        <v>-13.865833406267353</v>
      </c>
      <c r="K14" s="37">
        <f>(F14-G14)/H14</f>
        <v>-5.5463333625069398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97.8</v>
      </c>
      <c r="G15" s="38">
        <v>98.5</v>
      </c>
      <c r="H15" s="26">
        <f>2/2</f>
        <v>1</v>
      </c>
      <c r="I15" s="23"/>
      <c r="J15" s="33">
        <f>F15-G15</f>
        <v>-0.70000000000000284</v>
      </c>
      <c r="K15" s="37">
        <f t="shared" ref="K15:K26" si="0">(F15-G15)/H15</f>
        <v>-0.70000000000000284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36">
        <v>6.8</v>
      </c>
      <c r="G16" s="26">
        <v>6.4712000014958129</v>
      </c>
      <c r="H16" s="26">
        <f>G16*((14-0.53*G16)/200)</f>
        <v>0.34201146203740446</v>
      </c>
      <c r="I16" s="23"/>
      <c r="J16" s="27">
        <f>((F16-G16)/G16)*100</f>
        <v>5.0809741381534348</v>
      </c>
      <c r="K16" s="37">
        <f>(F16-G16)/H16</f>
        <v>0.96137128429990271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36">
        <v>12.2</v>
      </c>
      <c r="G17" s="38">
        <v>11.994608236821129</v>
      </c>
      <c r="H17" s="26">
        <f t="shared" ref="H17" si="1">G17*((14-0.53*G17)/200)</f>
        <v>0.45836541567721323</v>
      </c>
      <c r="I17" s="23"/>
      <c r="J17" s="27">
        <f t="shared" ref="J17:J26" si="2">((F17-G17)/G17)*100</f>
        <v>1.7123674164559783</v>
      </c>
      <c r="K17" s="37">
        <f t="shared" si="0"/>
        <v>0.44809611753847822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9.0830000000000002</v>
      </c>
      <c r="G18" s="26">
        <v>9.64</v>
      </c>
      <c r="H18" s="26">
        <f>G18*0.05</f>
        <v>0.48200000000000004</v>
      </c>
      <c r="I18" s="23"/>
      <c r="J18" s="27">
        <f t="shared" si="2"/>
        <v>-5.7780082987551902</v>
      </c>
      <c r="K18" s="37">
        <f t="shared" si="0"/>
        <v>-1.1556016597510381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45">
        <v>6.7</v>
      </c>
      <c r="G19" s="46">
        <v>6.6753246493666909</v>
      </c>
      <c r="H19" s="47">
        <f>G19*0.075/2</f>
        <v>0.25032467435125089</v>
      </c>
      <c r="I19" s="44"/>
      <c r="J19" s="48">
        <f t="shared" si="2"/>
        <v>0.36965019574966002</v>
      </c>
      <c r="K19" s="82">
        <f t="shared" si="0"/>
        <v>9.8573385533242672E-2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49">
        <v>12.2</v>
      </c>
      <c r="G20" s="46">
        <v>11.983903292000351</v>
      </c>
      <c r="H20" s="47">
        <f t="shared" ref="H20:H21" si="3">G20*0.075/2</f>
        <v>0.44939637345001315</v>
      </c>
      <c r="I20" s="51"/>
      <c r="J20" s="48">
        <f t="shared" si="2"/>
        <v>1.8032247318275689</v>
      </c>
      <c r="K20" s="82">
        <f t="shared" si="0"/>
        <v>0.48085992848735171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49">
        <v>20.8</v>
      </c>
      <c r="G21" s="46">
        <v>20.522954851449597</v>
      </c>
      <c r="H21" s="47">
        <f t="shared" si="3"/>
        <v>0.7696108069293599</v>
      </c>
      <c r="I21" s="51"/>
      <c r="J21" s="48">
        <f t="shared" si="2"/>
        <v>1.3499281685104656</v>
      </c>
      <c r="K21" s="82">
        <f t="shared" si="0"/>
        <v>0.35998084493612414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45">
        <v>0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45">
        <v>0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49">
        <v>77.099999999999994</v>
      </c>
      <c r="G24" s="46">
        <v>77.133939844854865</v>
      </c>
      <c r="H24" s="47">
        <f>G24*0.025</f>
        <v>1.9283484961213717</v>
      </c>
      <c r="I24" s="51"/>
      <c r="J24" s="48">
        <f t="shared" si="2"/>
        <v>-4.4001181481376897E-2</v>
      </c>
      <c r="K24" s="82">
        <f t="shared" si="0"/>
        <v>-1.7600472592550757E-2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49">
        <v>105.7</v>
      </c>
      <c r="G25" s="50">
        <v>105.44020981038666</v>
      </c>
      <c r="H25" s="47">
        <f t="shared" ref="H25:H26" si="4">G25*0.025</f>
        <v>2.6360052452596667</v>
      </c>
      <c r="I25" s="51"/>
      <c r="J25" s="48">
        <f t="shared" si="2"/>
        <v>0.24638626011890719</v>
      </c>
      <c r="K25" s="82">
        <f t="shared" si="0"/>
        <v>9.8554504047562871E-2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49">
        <v>184.7</v>
      </c>
      <c r="G26" s="50">
        <v>184.62233756311147</v>
      </c>
      <c r="H26" s="47">
        <f t="shared" si="4"/>
        <v>4.6155584390777866</v>
      </c>
      <c r="I26" s="51"/>
      <c r="J26" s="48">
        <f t="shared" si="2"/>
        <v>4.2065569049556856E-2</v>
      </c>
      <c r="K26" s="82">
        <f t="shared" si="0"/>
        <v>1.6826227619822741E-2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45">
        <v>0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x14ac:dyDescent="0.25">
      <c r="A28" s="41" t="s">
        <v>74</v>
      </c>
      <c r="B28" s="42" t="s">
        <v>43</v>
      </c>
      <c r="C28" s="43">
        <v>24</v>
      </c>
      <c r="D28" s="43" t="s">
        <v>44</v>
      </c>
      <c r="E28" s="44" t="s">
        <v>45</v>
      </c>
      <c r="F28" s="45">
        <v>0</v>
      </c>
      <c r="G28" s="50">
        <v>0</v>
      </c>
      <c r="H28" s="47"/>
      <c r="I28" s="51"/>
      <c r="J28" s="48"/>
      <c r="K28" s="82"/>
      <c r="M28" s="41" t="s">
        <v>74</v>
      </c>
      <c r="N28" s="65" t="s">
        <v>43</v>
      </c>
      <c r="O28" s="44">
        <v>24</v>
      </c>
      <c r="P28" s="43" t="s">
        <v>44</v>
      </c>
      <c r="Q28" s="44" t="s">
        <v>45</v>
      </c>
      <c r="R28" s="47"/>
      <c r="S28" s="68"/>
      <c r="T28" s="69"/>
      <c r="U28" s="44"/>
      <c r="V28" s="51"/>
      <c r="W28" s="67"/>
    </row>
    <row r="29" spans="1:23" x14ac:dyDescent="0.25">
      <c r="A29" s="21" t="s">
        <v>42</v>
      </c>
      <c r="B29" s="35" t="s">
        <v>13</v>
      </c>
      <c r="C29" s="24">
        <v>30</v>
      </c>
      <c r="D29" s="24" t="s">
        <v>29</v>
      </c>
      <c r="E29" s="23" t="s">
        <v>30</v>
      </c>
      <c r="F29" s="25">
        <v>31.05</v>
      </c>
      <c r="G29" s="36">
        <v>37.226672372601328</v>
      </c>
      <c r="H29" s="26">
        <f>0.05*G29</f>
        <v>1.8613336186300664</v>
      </c>
      <c r="I29" s="28">
        <v>4</v>
      </c>
      <c r="J29" s="28">
        <f t="shared" ref="J29:J31" si="5">((F29-G29)/G29)*100</f>
        <v>-16.592061494992315</v>
      </c>
      <c r="K29" s="37">
        <v>-3.31</v>
      </c>
      <c r="M29" s="21" t="s">
        <v>42</v>
      </c>
      <c r="N29" s="22" t="s">
        <v>13</v>
      </c>
      <c r="O29" s="23">
        <v>30</v>
      </c>
      <c r="P29" s="24" t="s">
        <v>29</v>
      </c>
      <c r="Q29" s="23" t="s">
        <v>30</v>
      </c>
      <c r="R29" s="25">
        <f>F29</f>
        <v>31.05</v>
      </c>
      <c r="S29" s="25">
        <v>35.49</v>
      </c>
      <c r="T29" s="25">
        <v>1.29</v>
      </c>
      <c r="U29" s="23">
        <v>1</v>
      </c>
      <c r="V29" s="28">
        <f t="shared" ref="V29:V56" si="6">((R29-S29)/S29)*100</f>
        <v>-12.510566356720206</v>
      </c>
      <c r="W29" s="37">
        <v>-3.44</v>
      </c>
    </row>
    <row r="30" spans="1:23" x14ac:dyDescent="0.25">
      <c r="A30" s="21" t="s">
        <v>41</v>
      </c>
      <c r="B30" s="35" t="s">
        <v>13</v>
      </c>
      <c r="C30" s="24">
        <v>31</v>
      </c>
      <c r="D30" s="24" t="s">
        <v>29</v>
      </c>
      <c r="E30" s="23" t="s">
        <v>30</v>
      </c>
      <c r="F30" s="40">
        <v>83.01</v>
      </c>
      <c r="G30" s="38">
        <v>81.970447438477805</v>
      </c>
      <c r="H30" s="26">
        <f t="shared" ref="H30:H31" si="7">0.05*G30</f>
        <v>4.0985223719238908</v>
      </c>
      <c r="I30" s="28">
        <v>4</v>
      </c>
      <c r="J30" s="28">
        <f t="shared" si="5"/>
        <v>1.2682040833099353</v>
      </c>
      <c r="K30" s="37">
        <v>0.25</v>
      </c>
      <c r="M30" s="21" t="s">
        <v>41</v>
      </c>
      <c r="N30" s="22" t="s">
        <v>13</v>
      </c>
      <c r="O30" s="23">
        <v>31</v>
      </c>
      <c r="P30" s="24" t="s">
        <v>29</v>
      </c>
      <c r="Q30" s="23" t="s">
        <v>30</v>
      </c>
      <c r="R30" s="25">
        <f t="shared" ref="R30:R65" si="8">F30</f>
        <v>83.01</v>
      </c>
      <c r="S30" s="25">
        <v>81.38</v>
      </c>
      <c r="T30" s="25">
        <v>2.2999999999999998</v>
      </c>
      <c r="U30" s="23">
        <v>1</v>
      </c>
      <c r="V30" s="28">
        <f t="shared" si="6"/>
        <v>2.0029491275497784</v>
      </c>
      <c r="W30" s="37">
        <v>0.71</v>
      </c>
    </row>
    <row r="31" spans="1:23" x14ac:dyDescent="0.25">
      <c r="A31" s="21" t="s">
        <v>40</v>
      </c>
      <c r="B31" s="35" t="s">
        <v>13</v>
      </c>
      <c r="C31" s="24">
        <v>32</v>
      </c>
      <c r="D31" s="24" t="s">
        <v>29</v>
      </c>
      <c r="E31" s="23" t="s">
        <v>30</v>
      </c>
      <c r="F31" s="36">
        <v>56.48</v>
      </c>
      <c r="G31" s="38">
        <v>58.419502562813939</v>
      </c>
      <c r="H31" s="26">
        <f t="shared" si="7"/>
        <v>2.920975128140697</v>
      </c>
      <c r="I31" s="28">
        <v>4</v>
      </c>
      <c r="J31" s="28">
        <f t="shared" si="5"/>
        <v>-3.3199573391241155</v>
      </c>
      <c r="K31" s="37">
        <v>-0.66</v>
      </c>
      <c r="M31" s="21" t="s">
        <v>40</v>
      </c>
      <c r="N31" s="22" t="s">
        <v>13</v>
      </c>
      <c r="O31" s="23">
        <v>32</v>
      </c>
      <c r="P31" s="24" t="s">
        <v>29</v>
      </c>
      <c r="Q31" s="23" t="s">
        <v>30</v>
      </c>
      <c r="R31" s="25">
        <f t="shared" si="8"/>
        <v>56.48</v>
      </c>
      <c r="S31" s="25">
        <v>57.63</v>
      </c>
      <c r="T31" s="25">
        <v>1.7</v>
      </c>
      <c r="U31" s="23">
        <v>1</v>
      </c>
      <c r="V31" s="28">
        <f t="shared" si="6"/>
        <v>-1.9954884608710839</v>
      </c>
      <c r="W31" s="37">
        <v>-0.67</v>
      </c>
    </row>
    <row r="32" spans="1:23" x14ac:dyDescent="0.25">
      <c r="A32" s="21" t="s">
        <v>39</v>
      </c>
      <c r="B32" s="35" t="s">
        <v>13</v>
      </c>
      <c r="C32" s="24">
        <v>33</v>
      </c>
      <c r="D32" s="24" t="s">
        <v>29</v>
      </c>
      <c r="E32" s="23" t="s">
        <v>30</v>
      </c>
      <c r="F32" s="25">
        <v>49.14</v>
      </c>
      <c r="G32" s="38"/>
      <c r="H32" s="26"/>
      <c r="I32" s="28"/>
      <c r="J32" s="28"/>
      <c r="K32" s="39"/>
      <c r="M32" s="21" t="s">
        <v>39</v>
      </c>
      <c r="N32" s="22" t="s">
        <v>13</v>
      </c>
      <c r="O32" s="23">
        <v>33</v>
      </c>
      <c r="P32" s="24" t="s">
        <v>29</v>
      </c>
      <c r="Q32" s="23" t="s">
        <v>30</v>
      </c>
      <c r="R32" s="25">
        <f t="shared" si="8"/>
        <v>49.14</v>
      </c>
      <c r="S32" s="25"/>
      <c r="T32" s="25"/>
      <c r="U32" s="23"/>
      <c r="V32" s="28"/>
      <c r="W32" s="39"/>
    </row>
    <row r="33" spans="1:23" x14ac:dyDescent="0.25">
      <c r="A33" s="21" t="s">
        <v>38</v>
      </c>
      <c r="B33" s="35" t="s">
        <v>13</v>
      </c>
      <c r="C33" s="24">
        <v>34</v>
      </c>
      <c r="D33" s="24" t="s">
        <v>29</v>
      </c>
      <c r="E33" s="23" t="s">
        <v>30</v>
      </c>
      <c r="F33" s="25">
        <v>44.13</v>
      </c>
      <c r="G33" s="38"/>
      <c r="H33" s="26"/>
      <c r="I33" s="28"/>
      <c r="J33" s="28"/>
      <c r="K33" s="39"/>
      <c r="M33" s="21" t="s">
        <v>38</v>
      </c>
      <c r="N33" s="22" t="s">
        <v>13</v>
      </c>
      <c r="O33" s="23">
        <v>34</v>
      </c>
      <c r="P33" s="24" t="s">
        <v>29</v>
      </c>
      <c r="Q33" s="23" t="s">
        <v>30</v>
      </c>
      <c r="R33" s="25">
        <f t="shared" si="8"/>
        <v>44.13</v>
      </c>
      <c r="S33" s="25"/>
      <c r="T33" s="25"/>
      <c r="U33" s="23"/>
      <c r="V33" s="28"/>
      <c r="W33" s="39"/>
    </row>
    <row r="34" spans="1:23" x14ac:dyDescent="0.25">
      <c r="A34" s="21" t="s">
        <v>37</v>
      </c>
      <c r="B34" s="35" t="s">
        <v>13</v>
      </c>
      <c r="C34" s="24">
        <v>35</v>
      </c>
      <c r="D34" s="24" t="s">
        <v>29</v>
      </c>
      <c r="E34" s="23" t="s">
        <v>30</v>
      </c>
      <c r="F34" s="25">
        <v>50.83</v>
      </c>
      <c r="G34" s="38"/>
      <c r="H34" s="26"/>
      <c r="I34" s="28"/>
      <c r="J34" s="28"/>
      <c r="K34" s="39"/>
      <c r="M34" s="21" t="s">
        <v>37</v>
      </c>
      <c r="N34" s="22" t="s">
        <v>13</v>
      </c>
      <c r="O34" s="23">
        <v>35</v>
      </c>
      <c r="P34" s="24" t="s">
        <v>29</v>
      </c>
      <c r="Q34" s="23" t="s">
        <v>30</v>
      </c>
      <c r="R34" s="25">
        <f t="shared" si="8"/>
        <v>50.83</v>
      </c>
      <c r="S34" s="25"/>
      <c r="T34" s="25"/>
      <c r="U34" s="23"/>
      <c r="V34" s="28"/>
      <c r="W34" s="39"/>
    </row>
    <row r="35" spans="1:23" x14ac:dyDescent="0.25">
      <c r="A35" s="21" t="s">
        <v>36</v>
      </c>
      <c r="B35" s="35" t="s">
        <v>13</v>
      </c>
      <c r="C35" s="24">
        <v>36</v>
      </c>
      <c r="D35" s="24" t="s">
        <v>29</v>
      </c>
      <c r="E35" s="23" t="s">
        <v>30</v>
      </c>
      <c r="F35" s="25">
        <v>22.35</v>
      </c>
      <c r="G35" s="38"/>
      <c r="H35" s="26"/>
      <c r="I35" s="28"/>
      <c r="J35" s="28"/>
      <c r="K35" s="39"/>
      <c r="M35" s="21" t="s">
        <v>36</v>
      </c>
      <c r="N35" s="22" t="s">
        <v>13</v>
      </c>
      <c r="O35" s="23">
        <v>36</v>
      </c>
      <c r="P35" s="24" t="s">
        <v>29</v>
      </c>
      <c r="Q35" s="23" t="s">
        <v>30</v>
      </c>
      <c r="R35" s="25">
        <f t="shared" si="8"/>
        <v>22.35</v>
      </c>
      <c r="S35" s="25"/>
      <c r="T35" s="25"/>
      <c r="U35" s="23"/>
      <c r="V35" s="28"/>
      <c r="W35" s="39"/>
    </row>
    <row r="36" spans="1:23" x14ac:dyDescent="0.25">
      <c r="A36" s="21" t="s">
        <v>35</v>
      </c>
      <c r="B36" s="35" t="s">
        <v>13</v>
      </c>
      <c r="C36" s="24">
        <v>37</v>
      </c>
      <c r="D36" s="24" t="s">
        <v>29</v>
      </c>
      <c r="E36" s="23" t="s">
        <v>30</v>
      </c>
      <c r="F36" s="25">
        <v>26.57</v>
      </c>
      <c r="G36" s="38"/>
      <c r="H36" s="26"/>
      <c r="I36" s="28"/>
      <c r="J36" s="28"/>
      <c r="K36" s="39"/>
      <c r="M36" s="21" t="s">
        <v>35</v>
      </c>
      <c r="N36" s="22" t="s">
        <v>13</v>
      </c>
      <c r="O36" s="23">
        <v>37</v>
      </c>
      <c r="P36" s="24" t="s">
        <v>29</v>
      </c>
      <c r="Q36" s="23" t="s">
        <v>30</v>
      </c>
      <c r="R36" s="25">
        <f t="shared" si="8"/>
        <v>26.57</v>
      </c>
      <c r="S36" s="25"/>
      <c r="T36" s="25"/>
      <c r="U36" s="23"/>
      <c r="V36" s="28"/>
      <c r="W36" s="39"/>
    </row>
    <row r="37" spans="1:23" x14ac:dyDescent="0.25">
      <c r="A37" s="21" t="s">
        <v>34</v>
      </c>
      <c r="B37" s="35" t="s">
        <v>13</v>
      </c>
      <c r="C37" s="24">
        <v>38</v>
      </c>
      <c r="D37" s="24" t="s">
        <v>29</v>
      </c>
      <c r="E37" s="23" t="s">
        <v>30</v>
      </c>
      <c r="F37" s="25">
        <v>45.67</v>
      </c>
      <c r="G37" s="38"/>
      <c r="H37" s="26"/>
      <c r="I37" s="28"/>
      <c r="J37" s="28"/>
      <c r="K37" s="39"/>
      <c r="M37" s="21" t="s">
        <v>34</v>
      </c>
      <c r="N37" s="22" t="s">
        <v>13</v>
      </c>
      <c r="O37" s="23">
        <v>38</v>
      </c>
      <c r="P37" s="24" t="s">
        <v>29</v>
      </c>
      <c r="Q37" s="23" t="s">
        <v>30</v>
      </c>
      <c r="R37" s="25">
        <f t="shared" si="8"/>
        <v>45.67</v>
      </c>
      <c r="S37" s="25"/>
      <c r="T37" s="25"/>
      <c r="U37" s="23"/>
      <c r="V37" s="28"/>
      <c r="W37" s="39"/>
    </row>
    <row r="38" spans="1:23" x14ac:dyDescent="0.25">
      <c r="A38" s="21" t="s">
        <v>33</v>
      </c>
      <c r="B38" s="35" t="s">
        <v>13</v>
      </c>
      <c r="C38" s="24">
        <v>39</v>
      </c>
      <c r="D38" s="24" t="s">
        <v>29</v>
      </c>
      <c r="E38" s="23" t="s">
        <v>30</v>
      </c>
      <c r="F38" s="25">
        <v>78.099999999999994</v>
      </c>
      <c r="G38" s="28"/>
      <c r="H38" s="26"/>
      <c r="I38" s="28"/>
      <c r="J38" s="28"/>
      <c r="K38" s="39"/>
      <c r="M38" s="21" t="s">
        <v>33</v>
      </c>
      <c r="N38" s="22" t="s">
        <v>13</v>
      </c>
      <c r="O38" s="23">
        <v>39</v>
      </c>
      <c r="P38" s="24" t="s">
        <v>29</v>
      </c>
      <c r="Q38" s="23" t="s">
        <v>30</v>
      </c>
      <c r="R38" s="25">
        <f t="shared" si="8"/>
        <v>78.099999999999994</v>
      </c>
      <c r="S38" s="25"/>
      <c r="T38" s="25"/>
      <c r="U38" s="23"/>
      <c r="V38" s="28"/>
      <c r="W38" s="39"/>
    </row>
    <row r="39" spans="1:23" x14ac:dyDescent="0.25">
      <c r="A39" s="21" t="s">
        <v>32</v>
      </c>
      <c r="B39" s="35" t="s">
        <v>13</v>
      </c>
      <c r="C39" s="24">
        <v>40</v>
      </c>
      <c r="D39" s="24" t="s">
        <v>29</v>
      </c>
      <c r="E39" s="23" t="s">
        <v>30</v>
      </c>
      <c r="F39" s="25">
        <v>49.96</v>
      </c>
      <c r="G39" s="28"/>
      <c r="H39" s="26"/>
      <c r="I39" s="28"/>
      <c r="J39" s="28"/>
      <c r="K39" s="39"/>
      <c r="M39" s="21" t="s">
        <v>32</v>
      </c>
      <c r="N39" s="22" t="s">
        <v>13</v>
      </c>
      <c r="O39" s="23">
        <v>40</v>
      </c>
      <c r="P39" s="24" t="s">
        <v>29</v>
      </c>
      <c r="Q39" s="23" t="s">
        <v>30</v>
      </c>
      <c r="R39" s="25">
        <f t="shared" si="8"/>
        <v>49.96</v>
      </c>
      <c r="S39" s="25"/>
      <c r="T39" s="25"/>
      <c r="U39" s="23"/>
      <c r="V39" s="28"/>
      <c r="W39" s="39"/>
    </row>
    <row r="40" spans="1:23" x14ac:dyDescent="0.25">
      <c r="A40" s="21" t="s">
        <v>31</v>
      </c>
      <c r="B40" s="35" t="s">
        <v>13</v>
      </c>
      <c r="C40" s="24">
        <v>41</v>
      </c>
      <c r="D40" s="24" t="s">
        <v>29</v>
      </c>
      <c r="E40" s="23" t="s">
        <v>30</v>
      </c>
      <c r="F40" s="25">
        <v>69.41</v>
      </c>
      <c r="G40" s="38"/>
      <c r="H40" s="26"/>
      <c r="I40" s="28"/>
      <c r="J40" s="28"/>
      <c r="K40" s="39"/>
      <c r="M40" s="21" t="s">
        <v>31</v>
      </c>
      <c r="N40" s="22" t="s">
        <v>13</v>
      </c>
      <c r="O40" s="23">
        <v>41</v>
      </c>
      <c r="P40" s="24" t="s">
        <v>29</v>
      </c>
      <c r="Q40" s="23" t="s">
        <v>30</v>
      </c>
      <c r="R40" s="25">
        <f t="shared" si="8"/>
        <v>69.41</v>
      </c>
      <c r="S40" s="36"/>
      <c r="T40" s="25"/>
      <c r="U40" s="23"/>
      <c r="V40" s="28"/>
      <c r="W40" s="39"/>
    </row>
    <row r="41" spans="1:23" x14ac:dyDescent="0.25">
      <c r="A41" s="21" t="s">
        <v>28</v>
      </c>
      <c r="B41" s="35" t="s">
        <v>13</v>
      </c>
      <c r="C41" s="24">
        <v>42</v>
      </c>
      <c r="D41" s="24" t="s">
        <v>29</v>
      </c>
      <c r="E41" s="23" t="s">
        <v>30</v>
      </c>
      <c r="F41" s="25">
        <v>80.8</v>
      </c>
      <c r="G41" s="38">
        <v>81.970447438477805</v>
      </c>
      <c r="H41" s="26">
        <f t="shared" ref="H41" si="9">0.05*G41</f>
        <v>4.0985223719238908</v>
      </c>
      <c r="I41" s="28">
        <v>4</v>
      </c>
      <c r="J41" s="28">
        <f t="shared" ref="J41:J56" si="10">((F41-G41)/G41)*100</f>
        <v>-1.4278895322076619</v>
      </c>
      <c r="K41" s="37">
        <v>-0.28999999999999998</v>
      </c>
      <c r="M41" s="21" t="s">
        <v>28</v>
      </c>
      <c r="N41" s="22" t="s">
        <v>13</v>
      </c>
      <c r="O41" s="23">
        <v>42</v>
      </c>
      <c r="P41" s="24" t="s">
        <v>29</v>
      </c>
      <c r="Q41" s="23" t="s">
        <v>30</v>
      </c>
      <c r="R41" s="25">
        <f t="shared" si="8"/>
        <v>80.8</v>
      </c>
      <c r="S41" s="36">
        <v>81.55</v>
      </c>
      <c r="T41" s="25">
        <v>2.17</v>
      </c>
      <c r="U41" s="23">
        <v>1</v>
      </c>
      <c r="V41" s="28">
        <f t="shared" si="6"/>
        <v>-0.91968117719190678</v>
      </c>
      <c r="W41" s="37">
        <v>-0.34</v>
      </c>
    </row>
    <row r="42" spans="1:23" x14ac:dyDescent="0.25">
      <c r="A42" s="41" t="s">
        <v>22</v>
      </c>
      <c r="B42" s="42" t="s">
        <v>13</v>
      </c>
      <c r="C42" s="43">
        <v>43</v>
      </c>
      <c r="D42" s="43" t="s">
        <v>27</v>
      </c>
      <c r="E42" s="44" t="s">
        <v>23</v>
      </c>
      <c r="F42" s="50">
        <v>50</v>
      </c>
      <c r="G42" s="83">
        <v>50.529965992862202</v>
      </c>
      <c r="H42" s="47">
        <f>0.05*G42</f>
        <v>2.5264982996431105</v>
      </c>
      <c r="I42" s="51">
        <v>4</v>
      </c>
      <c r="J42" s="51">
        <f t="shared" si="10"/>
        <v>-1.0488152573406924</v>
      </c>
      <c r="K42" s="82">
        <v>-0.2</v>
      </c>
      <c r="M42" s="41" t="s">
        <v>22</v>
      </c>
      <c r="N42" s="42" t="s">
        <v>13</v>
      </c>
      <c r="O42" s="44">
        <v>43</v>
      </c>
      <c r="P42" s="43" t="s">
        <v>27</v>
      </c>
      <c r="Q42" s="44" t="s">
        <v>23</v>
      </c>
      <c r="R42" s="46">
        <f t="shared" si="8"/>
        <v>50</v>
      </c>
      <c r="S42" s="47">
        <v>48.96</v>
      </c>
      <c r="T42" s="47">
        <v>4.47</v>
      </c>
      <c r="U42" s="44"/>
      <c r="V42" s="51">
        <f t="shared" si="6"/>
        <v>2.1241830065359459</v>
      </c>
      <c r="W42" s="37">
        <v>0.23</v>
      </c>
    </row>
    <row r="43" spans="1:23" x14ac:dyDescent="0.25">
      <c r="A43" s="41" t="s">
        <v>12</v>
      </c>
      <c r="B43" s="42" t="s">
        <v>13</v>
      </c>
      <c r="C43" s="43">
        <v>44</v>
      </c>
      <c r="D43" s="43" t="s">
        <v>27</v>
      </c>
      <c r="E43" s="44" t="s">
        <v>23</v>
      </c>
      <c r="F43" s="81">
        <v>100</v>
      </c>
      <c r="G43" s="51">
        <v>104.94157725559208</v>
      </c>
      <c r="H43" s="47">
        <f t="shared" ref="H43:H44" si="11">0.05*G43</f>
        <v>5.2470788627796043</v>
      </c>
      <c r="I43" s="51">
        <v>4</v>
      </c>
      <c r="J43" s="51">
        <f t="shared" si="10"/>
        <v>-4.7088841094474354</v>
      </c>
      <c r="K43" s="82">
        <v>-0.93</v>
      </c>
      <c r="M43" s="41" t="s">
        <v>12</v>
      </c>
      <c r="N43" s="42" t="s">
        <v>13</v>
      </c>
      <c r="O43" s="44">
        <v>44</v>
      </c>
      <c r="P43" s="43" t="s">
        <v>27</v>
      </c>
      <c r="Q43" s="44" t="s">
        <v>23</v>
      </c>
      <c r="R43" s="46">
        <f t="shared" si="8"/>
        <v>100</v>
      </c>
      <c r="S43" s="83">
        <v>101.1</v>
      </c>
      <c r="T43" s="47">
        <v>6.6</v>
      </c>
      <c r="U43" s="44"/>
      <c r="V43" s="51">
        <f t="shared" si="6"/>
        <v>-1.0880316518298658</v>
      </c>
      <c r="W43" s="37">
        <v>-0.17</v>
      </c>
    </row>
    <row r="44" spans="1:23" x14ac:dyDescent="0.25">
      <c r="A44" s="41" t="s">
        <v>21</v>
      </c>
      <c r="B44" s="42" t="s">
        <v>13</v>
      </c>
      <c r="C44" s="43">
        <v>45</v>
      </c>
      <c r="D44" s="43" t="s">
        <v>27</v>
      </c>
      <c r="E44" s="44" t="s">
        <v>23</v>
      </c>
      <c r="F44" s="50">
        <v>140</v>
      </c>
      <c r="G44" s="51">
        <v>141.77655712825091</v>
      </c>
      <c r="H44" s="47">
        <f t="shared" si="11"/>
        <v>7.0888278564125464</v>
      </c>
      <c r="I44" s="51">
        <v>4</v>
      </c>
      <c r="J44" s="51">
        <f t="shared" si="10"/>
        <v>-1.2530683240134282</v>
      </c>
      <c r="K44" s="82">
        <v>-0.25</v>
      </c>
      <c r="M44" s="41" t="s">
        <v>21</v>
      </c>
      <c r="N44" s="42" t="s">
        <v>13</v>
      </c>
      <c r="O44" s="44">
        <v>45</v>
      </c>
      <c r="P44" s="43" t="s">
        <v>27</v>
      </c>
      <c r="Q44" s="44" t="s">
        <v>23</v>
      </c>
      <c r="R44" s="46">
        <f t="shared" si="8"/>
        <v>140</v>
      </c>
      <c r="S44" s="83">
        <v>140.4</v>
      </c>
      <c r="T44" s="47">
        <v>6.1</v>
      </c>
      <c r="U44" s="44"/>
      <c r="V44" s="51">
        <f t="shared" si="6"/>
        <v>-0.28490028490028896</v>
      </c>
      <c r="W44" s="37">
        <v>-7.0000000000000007E-2</v>
      </c>
    </row>
    <row r="45" spans="1:23" x14ac:dyDescent="0.25">
      <c r="A45" s="41" t="s">
        <v>17</v>
      </c>
      <c r="B45" s="42" t="s">
        <v>13</v>
      </c>
      <c r="C45" s="43">
        <v>46</v>
      </c>
      <c r="D45" s="43" t="s">
        <v>27</v>
      </c>
      <c r="E45" s="44" t="s">
        <v>23</v>
      </c>
      <c r="F45" s="50">
        <v>95</v>
      </c>
      <c r="G45" s="83">
        <v>97.507987725773162</v>
      </c>
      <c r="H45" s="47">
        <f>0.05*G45</f>
        <v>4.8753993862886587</v>
      </c>
      <c r="I45" s="51">
        <v>4</v>
      </c>
      <c r="J45" s="51">
        <f t="shared" si="10"/>
        <v>-2.5720843843342434</v>
      </c>
      <c r="K45" s="82">
        <v>-0.51</v>
      </c>
      <c r="M45" s="41" t="s">
        <v>17</v>
      </c>
      <c r="N45" s="42" t="s">
        <v>13</v>
      </c>
      <c r="O45" s="44">
        <v>46</v>
      </c>
      <c r="P45" s="43" t="s">
        <v>27</v>
      </c>
      <c r="Q45" s="44" t="s">
        <v>23</v>
      </c>
      <c r="R45" s="46">
        <f t="shared" si="8"/>
        <v>95</v>
      </c>
      <c r="S45" s="47">
        <v>95.78</v>
      </c>
      <c r="T45" s="47">
        <v>3.38</v>
      </c>
      <c r="U45" s="44"/>
      <c r="V45" s="51">
        <f t="shared" si="6"/>
        <v>-0.81436625600334223</v>
      </c>
      <c r="W45" s="37">
        <v>-0.23</v>
      </c>
    </row>
    <row r="46" spans="1:23" x14ac:dyDescent="0.25">
      <c r="A46" s="41" t="s">
        <v>16</v>
      </c>
      <c r="B46" s="42" t="s">
        <v>13</v>
      </c>
      <c r="C46" s="43">
        <v>47</v>
      </c>
      <c r="D46" s="43" t="s">
        <v>25</v>
      </c>
      <c r="E46" s="44" t="s">
        <v>23</v>
      </c>
      <c r="F46" s="81">
        <v>84</v>
      </c>
      <c r="G46" s="51">
        <v>94.155364832847837</v>
      </c>
      <c r="H46" s="47">
        <f t="shared" ref="H46:H50" si="12">0.075*G46</f>
        <v>7.0616523624635876</v>
      </c>
      <c r="I46" s="51">
        <v>4</v>
      </c>
      <c r="J46" s="51">
        <f t="shared" si="10"/>
        <v>-10.785752729944234</v>
      </c>
      <c r="K46" s="82">
        <v>-1.44</v>
      </c>
      <c r="M46" s="41" t="s">
        <v>16</v>
      </c>
      <c r="N46" s="42" t="s">
        <v>13</v>
      </c>
      <c r="O46" s="44">
        <v>47</v>
      </c>
      <c r="P46" s="43" t="s">
        <v>25</v>
      </c>
      <c r="Q46" s="44" t="s">
        <v>23</v>
      </c>
      <c r="R46" s="46">
        <f t="shared" si="8"/>
        <v>84</v>
      </c>
      <c r="S46" s="83">
        <v>88.08</v>
      </c>
      <c r="T46" s="47">
        <v>6.5</v>
      </c>
      <c r="U46" s="44"/>
      <c r="V46" s="51">
        <f t="shared" si="6"/>
        <v>-4.632152588555857</v>
      </c>
      <c r="W46" s="37">
        <v>-0.63</v>
      </c>
    </row>
    <row r="47" spans="1:23" x14ac:dyDescent="0.25">
      <c r="A47" s="41" t="s">
        <v>12</v>
      </c>
      <c r="B47" s="42" t="s">
        <v>13</v>
      </c>
      <c r="C47" s="43">
        <v>48</v>
      </c>
      <c r="D47" s="43" t="s">
        <v>25</v>
      </c>
      <c r="E47" s="44" t="s">
        <v>23</v>
      </c>
      <c r="F47" s="50">
        <v>211</v>
      </c>
      <c r="G47" s="83">
        <v>212.49440371482166</v>
      </c>
      <c r="H47" s="47">
        <f t="shared" si="12"/>
        <v>15.937080278611624</v>
      </c>
      <c r="I47" s="51">
        <v>4</v>
      </c>
      <c r="J47" s="51">
        <f t="shared" si="10"/>
        <v>-0.70326732784324242</v>
      </c>
      <c r="K47" s="82">
        <v>-0.09</v>
      </c>
      <c r="M47" s="41" t="s">
        <v>12</v>
      </c>
      <c r="N47" s="42" t="s">
        <v>13</v>
      </c>
      <c r="O47" s="44">
        <v>48</v>
      </c>
      <c r="P47" s="43" t="s">
        <v>25</v>
      </c>
      <c r="Q47" s="44" t="s">
        <v>23</v>
      </c>
      <c r="R47" s="46">
        <f t="shared" si="8"/>
        <v>211</v>
      </c>
      <c r="S47" s="47">
        <v>210.2</v>
      </c>
      <c r="T47" s="47">
        <v>9.6</v>
      </c>
      <c r="U47" s="44"/>
      <c r="V47" s="51">
        <f t="shared" si="6"/>
        <v>0.38058991436727468</v>
      </c>
      <c r="W47" s="37">
        <v>0.09</v>
      </c>
    </row>
    <row r="48" spans="1:23" x14ac:dyDescent="0.25">
      <c r="A48" s="41" t="s">
        <v>24</v>
      </c>
      <c r="B48" s="42" t="s">
        <v>13</v>
      </c>
      <c r="C48" s="43">
        <v>49</v>
      </c>
      <c r="D48" s="43" t="s">
        <v>25</v>
      </c>
      <c r="E48" s="44" t="s">
        <v>23</v>
      </c>
      <c r="F48" s="50">
        <v>76</v>
      </c>
      <c r="G48" s="83">
        <v>82.749679882828687</v>
      </c>
      <c r="H48" s="47">
        <f t="shared" si="12"/>
        <v>6.2062259912121513</v>
      </c>
      <c r="I48" s="51">
        <v>4</v>
      </c>
      <c r="J48" s="51">
        <f t="shared" si="10"/>
        <v>-8.1567444035868792</v>
      </c>
      <c r="K48" s="82">
        <v>-1.08</v>
      </c>
      <c r="M48" s="41" t="s">
        <v>24</v>
      </c>
      <c r="N48" s="42" t="s">
        <v>13</v>
      </c>
      <c r="O48" s="44">
        <v>49</v>
      </c>
      <c r="P48" s="43" t="s">
        <v>25</v>
      </c>
      <c r="Q48" s="44" t="s">
        <v>23</v>
      </c>
      <c r="R48" s="46">
        <f t="shared" si="8"/>
        <v>76</v>
      </c>
      <c r="S48" s="47">
        <v>82.32</v>
      </c>
      <c r="T48" s="47">
        <v>5.69</v>
      </c>
      <c r="U48" s="44"/>
      <c r="V48" s="51">
        <f t="shared" si="6"/>
        <v>-7.6773566569484863</v>
      </c>
      <c r="W48" s="37">
        <v>-1.1100000000000001</v>
      </c>
    </row>
    <row r="49" spans="1:23" x14ac:dyDescent="0.25">
      <c r="A49" s="41" t="s">
        <v>20</v>
      </c>
      <c r="B49" s="42" t="s">
        <v>13</v>
      </c>
      <c r="C49" s="43">
        <v>50</v>
      </c>
      <c r="D49" s="43" t="s">
        <v>25</v>
      </c>
      <c r="E49" s="44" t="s">
        <v>23</v>
      </c>
      <c r="F49" s="50">
        <v>55</v>
      </c>
      <c r="G49" s="83">
        <v>64.704750368201985</v>
      </c>
      <c r="H49" s="47">
        <f t="shared" si="12"/>
        <v>4.8528562776151487</v>
      </c>
      <c r="I49" s="51">
        <v>4</v>
      </c>
      <c r="J49" s="51">
        <f t="shared" si="10"/>
        <v>-14.998512957668739</v>
      </c>
      <c r="K49" s="82">
        <v>-2</v>
      </c>
      <c r="M49" s="41" t="s">
        <v>20</v>
      </c>
      <c r="N49" s="42" t="s">
        <v>13</v>
      </c>
      <c r="O49" s="44">
        <v>50</v>
      </c>
      <c r="P49" s="43" t="s">
        <v>25</v>
      </c>
      <c r="Q49" s="44" t="s">
        <v>23</v>
      </c>
      <c r="R49" s="46">
        <f t="shared" si="8"/>
        <v>55</v>
      </c>
      <c r="S49" s="47">
        <v>63.13</v>
      </c>
      <c r="T49" s="47">
        <v>9.83</v>
      </c>
      <c r="U49" s="44"/>
      <c r="V49" s="51">
        <f t="shared" si="6"/>
        <v>-12.878187866307622</v>
      </c>
      <c r="W49" s="37">
        <v>-0.83</v>
      </c>
    </row>
    <row r="50" spans="1:23" x14ac:dyDescent="0.25">
      <c r="A50" s="41" t="s">
        <v>17</v>
      </c>
      <c r="B50" s="42" t="s">
        <v>13</v>
      </c>
      <c r="C50" s="43">
        <v>51</v>
      </c>
      <c r="D50" s="43" t="s">
        <v>25</v>
      </c>
      <c r="E50" s="44" t="s">
        <v>23</v>
      </c>
      <c r="F50" s="50">
        <v>282</v>
      </c>
      <c r="G50" s="51">
        <v>282.37225322227192</v>
      </c>
      <c r="H50" s="47">
        <f t="shared" si="12"/>
        <v>21.177918991670392</v>
      </c>
      <c r="I50" s="44">
        <v>4</v>
      </c>
      <c r="J50" s="51">
        <f t="shared" si="10"/>
        <v>-0.13183066608846294</v>
      </c>
      <c r="K50" s="82">
        <v>-0.02</v>
      </c>
      <c r="M50" s="41" t="s">
        <v>17</v>
      </c>
      <c r="N50" s="42" t="s">
        <v>13</v>
      </c>
      <c r="O50" s="44">
        <v>51</v>
      </c>
      <c r="P50" s="43" t="s">
        <v>25</v>
      </c>
      <c r="Q50" s="44" t="s">
        <v>23</v>
      </c>
      <c r="R50" s="46">
        <f t="shared" si="8"/>
        <v>282</v>
      </c>
      <c r="S50" s="83">
        <v>283.3</v>
      </c>
      <c r="T50" s="47">
        <v>11.2</v>
      </c>
      <c r="U50" s="44"/>
      <c r="V50" s="51">
        <f t="shared" si="6"/>
        <v>-0.45887751500176888</v>
      </c>
      <c r="W50" s="37">
        <v>-0.11</v>
      </c>
    </row>
    <row r="51" spans="1:23" x14ac:dyDescent="0.25">
      <c r="A51" s="41" t="s">
        <v>12</v>
      </c>
      <c r="B51" s="42" t="s">
        <v>13</v>
      </c>
      <c r="C51" s="43">
        <v>52</v>
      </c>
      <c r="D51" s="43" t="s">
        <v>76</v>
      </c>
      <c r="E51" s="44" t="s">
        <v>23</v>
      </c>
      <c r="F51" s="50">
        <v>66</v>
      </c>
      <c r="G51" s="51">
        <v>65.318746697234772</v>
      </c>
      <c r="H51" s="47">
        <f t="shared" ref="H51:H55" si="13">0.05*G51</f>
        <v>3.2659373348617389</v>
      </c>
      <c r="I51" s="44">
        <v>4</v>
      </c>
      <c r="J51" s="51">
        <f t="shared" si="10"/>
        <v>1.042967505060945</v>
      </c>
      <c r="K51" s="82">
        <v>0.21</v>
      </c>
      <c r="M51" s="41" t="s">
        <v>12</v>
      </c>
      <c r="N51" s="42" t="s">
        <v>13</v>
      </c>
      <c r="O51" s="44">
        <v>52</v>
      </c>
      <c r="P51" s="43" t="s">
        <v>76</v>
      </c>
      <c r="Q51" s="44" t="s">
        <v>23</v>
      </c>
      <c r="R51" s="46">
        <f t="shared" si="8"/>
        <v>66</v>
      </c>
      <c r="S51" s="83">
        <v>64.760000000000005</v>
      </c>
      <c r="T51" s="47">
        <v>4.5599999999999996</v>
      </c>
      <c r="U51" s="44"/>
      <c r="V51" s="51">
        <f t="shared" si="6"/>
        <v>1.9147621988881944</v>
      </c>
      <c r="W51" s="37">
        <v>0.27</v>
      </c>
    </row>
    <row r="52" spans="1:23" x14ac:dyDescent="0.25">
      <c r="A52" s="41" t="s">
        <v>26</v>
      </c>
      <c r="B52" s="42" t="s">
        <v>13</v>
      </c>
      <c r="C52" s="43">
        <v>53</v>
      </c>
      <c r="D52" s="43" t="s">
        <v>76</v>
      </c>
      <c r="E52" s="44" t="s">
        <v>23</v>
      </c>
      <c r="F52" s="81">
        <v>220</v>
      </c>
      <c r="G52" s="51">
        <v>221.61715495250212</v>
      </c>
      <c r="H52" s="47">
        <f t="shared" si="13"/>
        <v>11.080857747625107</v>
      </c>
      <c r="I52" s="44">
        <v>4</v>
      </c>
      <c r="J52" s="51">
        <f t="shared" si="10"/>
        <v>-0.7297065756704233</v>
      </c>
      <c r="K52" s="82">
        <v>-0.14000000000000001</v>
      </c>
      <c r="M52" s="41" t="s">
        <v>26</v>
      </c>
      <c r="N52" s="42" t="s">
        <v>13</v>
      </c>
      <c r="O52" s="44">
        <v>53</v>
      </c>
      <c r="P52" s="43" t="s">
        <v>76</v>
      </c>
      <c r="Q52" s="44" t="s">
        <v>23</v>
      </c>
      <c r="R52" s="46">
        <f t="shared" si="8"/>
        <v>220</v>
      </c>
      <c r="S52" s="83">
        <v>216.6</v>
      </c>
      <c r="T52" s="47">
        <v>10.1</v>
      </c>
      <c r="U52" s="44"/>
      <c r="V52" s="51">
        <f t="shared" si="6"/>
        <v>1.5697137580794118</v>
      </c>
      <c r="W52" s="37">
        <v>0.34</v>
      </c>
    </row>
    <row r="53" spans="1:23" x14ac:dyDescent="0.25">
      <c r="A53" s="41" t="s">
        <v>21</v>
      </c>
      <c r="B53" s="42" t="s">
        <v>13</v>
      </c>
      <c r="C53" s="43">
        <v>54</v>
      </c>
      <c r="D53" s="43" t="s">
        <v>76</v>
      </c>
      <c r="E53" s="44" t="s">
        <v>23</v>
      </c>
      <c r="F53" s="81">
        <v>101</v>
      </c>
      <c r="G53" s="51">
        <v>99.891508625970431</v>
      </c>
      <c r="H53" s="47">
        <f t="shared" si="13"/>
        <v>4.9945754312985216</v>
      </c>
      <c r="I53" s="44">
        <v>4</v>
      </c>
      <c r="J53" s="51">
        <f t="shared" si="10"/>
        <v>1.1096952977055914</v>
      </c>
      <c r="K53" s="82">
        <v>0.22</v>
      </c>
      <c r="M53" s="41" t="s">
        <v>21</v>
      </c>
      <c r="N53" s="42" t="s">
        <v>13</v>
      </c>
      <c r="O53" s="44">
        <v>54</v>
      </c>
      <c r="P53" s="43" t="s">
        <v>76</v>
      </c>
      <c r="Q53" s="44" t="s">
        <v>23</v>
      </c>
      <c r="R53" s="46">
        <f t="shared" si="8"/>
        <v>101</v>
      </c>
      <c r="S53" s="83">
        <v>99.12</v>
      </c>
      <c r="T53" s="47">
        <v>5.39</v>
      </c>
      <c r="U53" s="44"/>
      <c r="V53" s="51">
        <f t="shared" si="6"/>
        <v>1.8966908797417223</v>
      </c>
      <c r="W53" s="37">
        <v>0.35</v>
      </c>
    </row>
    <row r="54" spans="1:23" x14ac:dyDescent="0.25">
      <c r="A54" s="41" t="s">
        <v>20</v>
      </c>
      <c r="B54" s="42" t="s">
        <v>13</v>
      </c>
      <c r="C54" s="43">
        <v>55</v>
      </c>
      <c r="D54" s="43" t="s">
        <v>76</v>
      </c>
      <c r="E54" s="44" t="s">
        <v>23</v>
      </c>
      <c r="F54" s="81">
        <v>442</v>
      </c>
      <c r="G54" s="51">
        <v>431.98432660981905</v>
      </c>
      <c r="H54" s="47">
        <f t="shared" si="13"/>
        <v>21.599216330490954</v>
      </c>
      <c r="I54" s="44">
        <v>4</v>
      </c>
      <c r="J54" s="51">
        <f t="shared" si="10"/>
        <v>2.3185270328632548</v>
      </c>
      <c r="K54" s="82">
        <v>0.46</v>
      </c>
      <c r="M54" s="41" t="s">
        <v>20</v>
      </c>
      <c r="N54" s="42" t="s">
        <v>13</v>
      </c>
      <c r="O54" s="44">
        <v>55</v>
      </c>
      <c r="P54" s="43" t="s">
        <v>76</v>
      </c>
      <c r="Q54" s="44" t="s">
        <v>23</v>
      </c>
      <c r="R54" s="46">
        <f t="shared" si="8"/>
        <v>442</v>
      </c>
      <c r="S54" s="83">
        <v>429.6</v>
      </c>
      <c r="T54" s="47">
        <v>11</v>
      </c>
      <c r="U54" s="44"/>
      <c r="V54" s="51">
        <f t="shared" si="6"/>
        <v>2.8864059590316518</v>
      </c>
      <c r="W54" s="37">
        <v>1.1200000000000001</v>
      </c>
    </row>
    <row r="55" spans="1:23" x14ac:dyDescent="0.25">
      <c r="A55" s="41" t="s">
        <v>19</v>
      </c>
      <c r="B55" s="42" t="s">
        <v>13</v>
      </c>
      <c r="C55" s="43">
        <v>56</v>
      </c>
      <c r="D55" s="43" t="s">
        <v>76</v>
      </c>
      <c r="E55" s="44" t="s">
        <v>23</v>
      </c>
      <c r="F55" s="50">
        <v>58</v>
      </c>
      <c r="G55" s="83">
        <v>63.569115578957032</v>
      </c>
      <c r="H55" s="47">
        <f t="shared" si="13"/>
        <v>3.1784557789478516</v>
      </c>
      <c r="I55" s="44">
        <v>4</v>
      </c>
      <c r="J55" s="51">
        <f t="shared" si="10"/>
        <v>-8.7607252802500035</v>
      </c>
      <c r="K55" s="82">
        <v>-1.76</v>
      </c>
      <c r="M55" s="41" t="s">
        <v>19</v>
      </c>
      <c r="N55" s="42" t="s">
        <v>13</v>
      </c>
      <c r="O55" s="44">
        <v>56</v>
      </c>
      <c r="P55" s="43" t="s">
        <v>76</v>
      </c>
      <c r="Q55" s="44" t="s">
        <v>23</v>
      </c>
      <c r="R55" s="46">
        <f t="shared" si="8"/>
        <v>58</v>
      </c>
      <c r="S55" s="47">
        <v>59.66</v>
      </c>
      <c r="T55" s="47">
        <v>9.5</v>
      </c>
      <c r="U55" s="44"/>
      <c r="V55" s="51">
        <f t="shared" si="6"/>
        <v>-2.7824337914850767</v>
      </c>
      <c r="W55" s="37">
        <v>-0.17</v>
      </c>
    </row>
    <row r="56" spans="1:23" x14ac:dyDescent="0.25">
      <c r="A56" s="41" t="s">
        <v>17</v>
      </c>
      <c r="B56" s="42" t="s">
        <v>13</v>
      </c>
      <c r="C56" s="43">
        <v>57</v>
      </c>
      <c r="D56" s="43" t="s">
        <v>76</v>
      </c>
      <c r="E56" s="44" t="s">
        <v>23</v>
      </c>
      <c r="F56" s="50">
        <v>269</v>
      </c>
      <c r="G56" s="83">
        <v>264.69298610400398</v>
      </c>
      <c r="H56" s="47">
        <f t="shared" ref="H56" si="14">0.05*G56</f>
        <v>13.2346493052002</v>
      </c>
      <c r="I56" s="44">
        <v>4</v>
      </c>
      <c r="J56" s="51">
        <f t="shared" si="10"/>
        <v>1.6271734130135571</v>
      </c>
      <c r="K56" s="82">
        <v>0.32</v>
      </c>
      <c r="M56" s="41" t="s">
        <v>17</v>
      </c>
      <c r="N56" s="42" t="s">
        <v>13</v>
      </c>
      <c r="O56" s="44">
        <v>57</v>
      </c>
      <c r="P56" s="43" t="s">
        <v>76</v>
      </c>
      <c r="Q56" s="44" t="s">
        <v>23</v>
      </c>
      <c r="R56" s="46">
        <f t="shared" si="8"/>
        <v>269</v>
      </c>
      <c r="S56" s="47">
        <v>263.3</v>
      </c>
      <c r="T56" s="47">
        <v>7.5</v>
      </c>
      <c r="U56" s="44"/>
      <c r="V56" s="51">
        <f t="shared" si="6"/>
        <v>2.1648309912647123</v>
      </c>
      <c r="W56" s="37">
        <v>0.76</v>
      </c>
    </row>
    <row r="57" spans="1:23" x14ac:dyDescent="0.25">
      <c r="A57" s="41" t="s">
        <v>22</v>
      </c>
      <c r="B57" s="42" t="s">
        <v>13</v>
      </c>
      <c r="C57" s="43">
        <v>58</v>
      </c>
      <c r="D57" s="43" t="s">
        <v>18</v>
      </c>
      <c r="E57" s="44" t="s">
        <v>15</v>
      </c>
      <c r="F57" s="46">
        <v>20.84</v>
      </c>
      <c r="G57" s="47">
        <v>20.949151740208773</v>
      </c>
      <c r="H57" s="47">
        <v>0.15</v>
      </c>
      <c r="I57" s="44">
        <v>4</v>
      </c>
      <c r="J57" s="47">
        <f t="shared" ref="J57:J63" si="15">((F57-G57))</f>
        <v>-0.10915174020877316</v>
      </c>
      <c r="K57" s="82">
        <v>-0.73</v>
      </c>
      <c r="M57" s="41" t="s">
        <v>22</v>
      </c>
      <c r="N57" s="42" t="s">
        <v>13</v>
      </c>
      <c r="O57" s="44">
        <v>58</v>
      </c>
      <c r="P57" s="43" t="s">
        <v>18</v>
      </c>
      <c r="Q57" s="44" t="s">
        <v>15</v>
      </c>
      <c r="R57" s="46">
        <f t="shared" si="8"/>
        <v>20.84</v>
      </c>
      <c r="S57" s="47">
        <v>20.93</v>
      </c>
      <c r="T57" s="47">
        <v>0.11</v>
      </c>
      <c r="U57" s="44"/>
      <c r="V57" s="47">
        <f t="shared" ref="V57:V63" si="16">((R57-S57))</f>
        <v>-8.9999999999999858E-2</v>
      </c>
      <c r="W57" s="37">
        <v>-0.82</v>
      </c>
    </row>
    <row r="58" spans="1:23" x14ac:dyDescent="0.25">
      <c r="A58" s="41" t="s">
        <v>12</v>
      </c>
      <c r="B58" s="42" t="s">
        <v>13</v>
      </c>
      <c r="C58" s="43">
        <v>59</v>
      </c>
      <c r="D58" s="43" t="s">
        <v>18</v>
      </c>
      <c r="E58" s="44" t="s">
        <v>15</v>
      </c>
      <c r="F58" s="46">
        <v>11.55</v>
      </c>
      <c r="G58" s="47">
        <v>11.829556414607039</v>
      </c>
      <c r="H58" s="47">
        <v>0.15</v>
      </c>
      <c r="I58" s="44">
        <v>4</v>
      </c>
      <c r="J58" s="47">
        <f t="shared" si="15"/>
        <v>-0.27955641460703795</v>
      </c>
      <c r="K58" s="82">
        <v>-1.87</v>
      </c>
      <c r="M58" s="41" t="s">
        <v>12</v>
      </c>
      <c r="N58" s="42" t="s">
        <v>13</v>
      </c>
      <c r="O58" s="44">
        <v>59</v>
      </c>
      <c r="P58" s="43" t="s">
        <v>18</v>
      </c>
      <c r="Q58" s="44" t="s">
        <v>15</v>
      </c>
      <c r="R58" s="46">
        <f t="shared" si="8"/>
        <v>11.55</v>
      </c>
      <c r="S58" s="47">
        <v>11.82</v>
      </c>
      <c r="T58" s="47">
        <v>0.11</v>
      </c>
      <c r="U58" s="44"/>
      <c r="V58" s="47">
        <f t="shared" si="16"/>
        <v>-0.26999999999999957</v>
      </c>
      <c r="W58" s="37">
        <v>-2.41</v>
      </c>
    </row>
    <row r="59" spans="1:23" x14ac:dyDescent="0.25">
      <c r="A59" s="41" t="s">
        <v>26</v>
      </c>
      <c r="B59" s="42" t="s">
        <v>13</v>
      </c>
      <c r="C59" s="43">
        <v>60</v>
      </c>
      <c r="D59" s="43" t="s">
        <v>18</v>
      </c>
      <c r="E59" s="44" t="s">
        <v>15</v>
      </c>
      <c r="F59" s="46">
        <v>13.89</v>
      </c>
      <c r="G59" s="47">
        <v>14.073520885865022</v>
      </c>
      <c r="H59" s="47">
        <v>0.15</v>
      </c>
      <c r="I59" s="44">
        <v>4</v>
      </c>
      <c r="J59" s="47">
        <f t="shared" si="15"/>
        <v>-0.18352088586502191</v>
      </c>
      <c r="K59" s="82">
        <v>-1.2</v>
      </c>
      <c r="M59" s="41" t="s">
        <v>26</v>
      </c>
      <c r="N59" s="42" t="s">
        <v>13</v>
      </c>
      <c r="O59" s="44">
        <v>60</v>
      </c>
      <c r="P59" s="43" t="s">
        <v>18</v>
      </c>
      <c r="Q59" s="44" t="s">
        <v>15</v>
      </c>
      <c r="R59" s="46">
        <f t="shared" si="8"/>
        <v>13.89</v>
      </c>
      <c r="S59" s="47">
        <v>14.13</v>
      </c>
      <c r="T59" s="47">
        <v>0.15</v>
      </c>
      <c r="U59" s="44"/>
      <c r="V59" s="47">
        <f t="shared" si="16"/>
        <v>-0.24000000000000021</v>
      </c>
      <c r="W59" s="37">
        <v>-1.64</v>
      </c>
    </row>
    <row r="60" spans="1:23" x14ac:dyDescent="0.25">
      <c r="A60" s="41" t="s">
        <v>21</v>
      </c>
      <c r="B60" s="42" t="s">
        <v>13</v>
      </c>
      <c r="C60" s="43">
        <v>61</v>
      </c>
      <c r="D60" s="43" t="s">
        <v>18</v>
      </c>
      <c r="E60" s="44" t="s">
        <v>15</v>
      </c>
      <c r="F60" s="46">
        <v>13.51</v>
      </c>
      <c r="G60" s="47">
        <v>13.704268556972899</v>
      </c>
      <c r="H60" s="47">
        <v>0.15</v>
      </c>
      <c r="I60" s="51">
        <v>4</v>
      </c>
      <c r="J60" s="47">
        <f t="shared" si="15"/>
        <v>-0.19426855697289902</v>
      </c>
      <c r="K60" s="82">
        <v>-1.27</v>
      </c>
      <c r="M60" s="41" t="s">
        <v>21</v>
      </c>
      <c r="N60" s="42" t="s">
        <v>13</v>
      </c>
      <c r="O60" s="44">
        <v>61</v>
      </c>
      <c r="P60" s="43" t="s">
        <v>18</v>
      </c>
      <c r="Q60" s="44" t="s">
        <v>15</v>
      </c>
      <c r="R60" s="46">
        <f t="shared" si="8"/>
        <v>13.51</v>
      </c>
      <c r="S60" s="47">
        <v>13.71</v>
      </c>
      <c r="T60" s="47">
        <v>0.12</v>
      </c>
      <c r="U60" s="44"/>
      <c r="V60" s="47">
        <f t="shared" si="16"/>
        <v>-0.20000000000000107</v>
      </c>
      <c r="W60" s="37">
        <v>-1.72</v>
      </c>
    </row>
    <row r="61" spans="1:23" x14ac:dyDescent="0.25">
      <c r="A61" s="41" t="s">
        <v>24</v>
      </c>
      <c r="B61" s="42" t="s">
        <v>13</v>
      </c>
      <c r="C61" s="43">
        <v>62</v>
      </c>
      <c r="D61" s="43" t="s">
        <v>18</v>
      </c>
      <c r="E61" s="44" t="s">
        <v>15</v>
      </c>
      <c r="F61" s="46">
        <v>6.36</v>
      </c>
      <c r="G61" s="47">
        <v>6.6895964222574564</v>
      </c>
      <c r="H61" s="47">
        <v>0.15</v>
      </c>
      <c r="I61" s="51">
        <v>4</v>
      </c>
      <c r="J61" s="47">
        <f>((F61-G61))</f>
        <v>-0.32959642225745611</v>
      </c>
      <c r="K61" s="82">
        <v>-2.2000000000000002</v>
      </c>
      <c r="M61" s="41" t="s">
        <v>24</v>
      </c>
      <c r="N61" s="42" t="s">
        <v>13</v>
      </c>
      <c r="O61" s="44">
        <v>62</v>
      </c>
      <c r="P61" s="43" t="s">
        <v>18</v>
      </c>
      <c r="Q61" s="44" t="s">
        <v>15</v>
      </c>
      <c r="R61" s="46">
        <f t="shared" si="8"/>
        <v>6.36</v>
      </c>
      <c r="S61" s="47">
        <v>6.6989999999999998</v>
      </c>
      <c r="T61" s="47">
        <v>9.8000000000000004E-2</v>
      </c>
      <c r="U61" s="44"/>
      <c r="V61" s="47">
        <f>((R61-S61))</f>
        <v>-0.33899999999999952</v>
      </c>
      <c r="W61" s="37">
        <v>-3.45</v>
      </c>
    </row>
    <row r="62" spans="1:23" x14ac:dyDescent="0.25">
      <c r="A62" s="41" t="s">
        <v>19</v>
      </c>
      <c r="B62" s="42" t="s">
        <v>13</v>
      </c>
      <c r="C62" s="43">
        <v>63</v>
      </c>
      <c r="D62" s="43" t="s">
        <v>18</v>
      </c>
      <c r="E62" s="44" t="s">
        <v>15</v>
      </c>
      <c r="F62" s="46">
        <v>0.26</v>
      </c>
      <c r="G62" s="47">
        <v>0.66851962304664203</v>
      </c>
      <c r="H62" s="47">
        <v>0.15</v>
      </c>
      <c r="I62" s="51">
        <v>4</v>
      </c>
      <c r="J62" s="47">
        <f t="shared" si="15"/>
        <v>-0.40851962304664202</v>
      </c>
      <c r="K62" s="82">
        <v>-2.73</v>
      </c>
      <c r="M62" s="41" t="s">
        <v>19</v>
      </c>
      <c r="N62" s="42" t="s">
        <v>13</v>
      </c>
      <c r="O62" s="44">
        <v>63</v>
      </c>
      <c r="P62" s="43" t="s">
        <v>18</v>
      </c>
      <c r="Q62" s="44" t="s">
        <v>15</v>
      </c>
      <c r="R62" s="46">
        <f t="shared" si="8"/>
        <v>0.26</v>
      </c>
      <c r="S62" s="47">
        <v>0.65039999999999998</v>
      </c>
      <c r="T62" s="47">
        <v>0.10440000000000001</v>
      </c>
      <c r="U62" s="44"/>
      <c r="V62" s="47">
        <f t="shared" si="16"/>
        <v>-0.39039999999999997</v>
      </c>
      <c r="W62" s="37">
        <v>-3.74</v>
      </c>
    </row>
    <row r="63" spans="1:23" x14ac:dyDescent="0.25">
      <c r="A63" s="41" t="s">
        <v>17</v>
      </c>
      <c r="B63" s="42" t="s">
        <v>13</v>
      </c>
      <c r="C63" s="43">
        <v>64</v>
      </c>
      <c r="D63" s="43" t="s">
        <v>18</v>
      </c>
      <c r="E63" s="44" t="s">
        <v>15</v>
      </c>
      <c r="F63" s="46">
        <v>5.09</v>
      </c>
      <c r="G63" s="47">
        <v>5.4296131068592475</v>
      </c>
      <c r="H63" s="47">
        <v>0.15</v>
      </c>
      <c r="I63" s="51">
        <v>4</v>
      </c>
      <c r="J63" s="47">
        <f t="shared" si="15"/>
        <v>-0.33961310685924762</v>
      </c>
      <c r="K63" s="82">
        <v>-2.27</v>
      </c>
      <c r="M63" s="41" t="s">
        <v>17</v>
      </c>
      <c r="N63" s="42" t="s">
        <v>13</v>
      </c>
      <c r="O63" s="44">
        <v>64</v>
      </c>
      <c r="P63" s="43" t="s">
        <v>18</v>
      </c>
      <c r="Q63" s="44" t="s">
        <v>15</v>
      </c>
      <c r="R63" s="46">
        <f t="shared" si="8"/>
        <v>5.09</v>
      </c>
      <c r="S63" s="47">
        <v>5.4169999999999998</v>
      </c>
      <c r="T63" s="47">
        <v>7.8E-2</v>
      </c>
      <c r="U63" s="44"/>
      <c r="V63" s="47">
        <f t="shared" si="16"/>
        <v>-0.32699999999999996</v>
      </c>
      <c r="W63" s="37">
        <v>-4.17</v>
      </c>
    </row>
    <row r="64" spans="1:23" x14ac:dyDescent="0.25">
      <c r="A64" s="41" t="s">
        <v>12</v>
      </c>
      <c r="B64" s="42" t="s">
        <v>13</v>
      </c>
      <c r="C64" s="43" t="s">
        <v>78</v>
      </c>
      <c r="D64" s="43" t="s">
        <v>14</v>
      </c>
      <c r="E64" s="44" t="s">
        <v>15</v>
      </c>
      <c r="F64" s="46">
        <v>5.63</v>
      </c>
      <c r="G64" s="47">
        <v>5.5237094391352013</v>
      </c>
      <c r="H64" s="47">
        <f>G64*0.05</f>
        <v>0.27618547195676008</v>
      </c>
      <c r="I64" s="51">
        <v>4</v>
      </c>
      <c r="J64" s="51">
        <f t="shared" ref="J64:J65" si="17">((F64-G64)/G64)*100</f>
        <v>1.9242605360762708</v>
      </c>
      <c r="K64" s="82">
        <v>0.4</v>
      </c>
      <c r="M64" s="41" t="s">
        <v>12</v>
      </c>
      <c r="N64" s="42" t="s">
        <v>13</v>
      </c>
      <c r="O64" s="44" t="s">
        <v>78</v>
      </c>
      <c r="P64" s="43" t="s">
        <v>14</v>
      </c>
      <c r="Q64" s="44" t="s">
        <v>15</v>
      </c>
      <c r="R64" s="46">
        <f t="shared" si="8"/>
        <v>5.63</v>
      </c>
      <c r="S64" s="47">
        <v>5.5410000000000004</v>
      </c>
      <c r="T64" s="47">
        <v>0.13600000000000001</v>
      </c>
      <c r="U64" s="44"/>
      <c r="V64" s="51">
        <f t="shared" ref="V64:V65" si="18">((R64-S64)/S64)*100</f>
        <v>1.6062082656560099</v>
      </c>
      <c r="W64" s="37">
        <v>0.66</v>
      </c>
    </row>
    <row r="65" spans="1:23" ht="15.75" thickBot="1" x14ac:dyDescent="0.3">
      <c r="A65" s="84" t="s">
        <v>17</v>
      </c>
      <c r="B65" s="85" t="s">
        <v>13</v>
      </c>
      <c r="C65" s="86" t="s">
        <v>79</v>
      </c>
      <c r="D65" s="87" t="s">
        <v>14</v>
      </c>
      <c r="E65" s="88" t="s">
        <v>15</v>
      </c>
      <c r="F65" s="89">
        <v>1.95</v>
      </c>
      <c r="G65" s="90">
        <v>1.9875566593418836</v>
      </c>
      <c r="H65" s="90">
        <f>G65*0.05</f>
        <v>9.9377832967094182E-2</v>
      </c>
      <c r="I65" s="91">
        <v>4</v>
      </c>
      <c r="J65" s="91">
        <f t="shared" si="17"/>
        <v>-1.889589369206681</v>
      </c>
      <c r="K65" s="92">
        <v>-0.4</v>
      </c>
      <c r="M65" s="84" t="s">
        <v>17</v>
      </c>
      <c r="N65" s="85" t="s">
        <v>13</v>
      </c>
      <c r="O65" s="85" t="s">
        <v>79</v>
      </c>
      <c r="P65" s="87" t="s">
        <v>14</v>
      </c>
      <c r="Q65" s="88" t="s">
        <v>15</v>
      </c>
      <c r="R65" s="89">
        <f t="shared" si="8"/>
        <v>1.95</v>
      </c>
      <c r="S65" s="90">
        <v>1.9550000000000001</v>
      </c>
      <c r="T65" s="90">
        <v>5.8000000000000003E-2</v>
      </c>
      <c r="U65" s="88"/>
      <c r="V65" s="91">
        <f t="shared" si="18"/>
        <v>-0.25575447570333071</v>
      </c>
      <c r="W65" s="96">
        <v>-0.09</v>
      </c>
    </row>
    <row r="67" spans="1:23" x14ac:dyDescent="0.25">
      <c r="W67" s="57"/>
    </row>
    <row r="68" spans="1:23" x14ac:dyDescent="0.25">
      <c r="K68" s="57"/>
    </row>
  </sheetData>
  <sheetProtection algorithmName="SHA-512" hashValue="dPIVQ6OR6clE3yQaplCKezDo3d79TWy+3Z0TAzKKWZaorqDI5Doic045jktWKyFFuzQdl2diBpEMnFFreT8dQg==" saltValue="OaxCAliDIXD15xqpLyGtOQ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28">
    <cfRule type="cellIs" dxfId="17" priority="37" stopIfTrue="1" operator="between">
      <formula>-2</formula>
      <formula>2</formula>
    </cfRule>
    <cfRule type="cellIs" dxfId="16" priority="38" stopIfTrue="1" operator="between">
      <formula>-3</formula>
      <formula>3</formula>
    </cfRule>
    <cfRule type="cellIs" dxfId="15" priority="39" operator="notBetween">
      <formula>-3</formula>
      <formula>3</formula>
    </cfRule>
  </conditionalFormatting>
  <conditionalFormatting sqref="K29:K31">
    <cfRule type="cellIs" dxfId="14" priority="22" stopIfTrue="1" operator="between">
      <formula>-2</formula>
      <formula>2</formula>
    </cfRule>
    <cfRule type="cellIs" dxfId="13" priority="23" stopIfTrue="1" operator="between">
      <formula>-3</formula>
      <formula>3</formula>
    </cfRule>
    <cfRule type="cellIs" dxfId="12" priority="24" operator="notBetween">
      <formula>-3</formula>
      <formula>3</formula>
    </cfRule>
  </conditionalFormatting>
  <conditionalFormatting sqref="K41">
    <cfRule type="cellIs" dxfId="11" priority="19" stopIfTrue="1" operator="between">
      <formula>-2</formula>
      <formula>2</formula>
    </cfRule>
    <cfRule type="cellIs" dxfId="10" priority="20" stopIfTrue="1" operator="between">
      <formula>-3</formula>
      <formula>3</formula>
    </cfRule>
    <cfRule type="cellIs" dxfId="9" priority="21" operator="notBetween">
      <formula>-3</formula>
      <formula>3</formula>
    </cfRule>
  </conditionalFormatting>
  <conditionalFormatting sqref="K42:K65">
    <cfRule type="cellIs" dxfId="8" priority="16" stopIfTrue="1" operator="between">
      <formula>-2</formula>
      <formula>2</formula>
    </cfRule>
    <cfRule type="cellIs" dxfId="7" priority="17" stopIfTrue="1" operator="between">
      <formula>-3</formula>
      <formula>3</formula>
    </cfRule>
    <cfRule type="cellIs" dxfId="6" priority="18" operator="notBetween">
      <formula>-3</formula>
      <formula>3</formula>
    </cfRule>
  </conditionalFormatting>
  <conditionalFormatting sqref="W29:W31">
    <cfRule type="cellIs" dxfId="5" priority="4" stopIfTrue="1" operator="between">
      <formula>-2</formula>
      <formula>2</formula>
    </cfRule>
    <cfRule type="cellIs" dxfId="4" priority="5" stopIfTrue="1" operator="between">
      <formula>-3</formula>
      <formula>3</formula>
    </cfRule>
    <cfRule type="cellIs" dxfId="3" priority="6" operator="notBetween">
      <formula>-3</formula>
      <formula>3</formula>
    </cfRule>
  </conditionalFormatting>
  <conditionalFormatting sqref="W41:W65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DECA-1031-4FEC-B255-C97DB63A7F0A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223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99.67</v>
      </c>
      <c r="G14" s="38">
        <v>98.401464376812314</v>
      </c>
      <c r="H14" s="26">
        <f>G14*0.025</f>
        <v>2.4600366094203081</v>
      </c>
      <c r="I14" s="23"/>
      <c r="J14" s="27">
        <f>((F14-G14)/G14)*100</f>
        <v>1.2891430338170968</v>
      </c>
      <c r="K14" s="37">
        <f>(F14-G14)/H14</f>
        <v>0.51565721352683869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98.6</v>
      </c>
      <c r="G15" s="38">
        <v>98.4</v>
      </c>
      <c r="H15" s="26">
        <f>2/2</f>
        <v>1</v>
      </c>
      <c r="I15" s="23"/>
      <c r="J15" s="33">
        <f>F15-G15</f>
        <v>0.19999999999998863</v>
      </c>
      <c r="K15" s="37">
        <f t="shared" ref="K15:K28" si="0">(F15-G15)/H15</f>
        <v>0.19999999999998863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6.75</v>
      </c>
      <c r="G16" s="26">
        <v>6.5059969571759115</v>
      </c>
      <c r="H16" s="26">
        <f>G16*((14-0.53*G16)/200)</f>
        <v>0.34325059652434092</v>
      </c>
      <c r="I16" s="23"/>
      <c r="J16" s="27">
        <f>((F16-G16)/G16)*100</f>
        <v>3.7504327842477814</v>
      </c>
      <c r="K16" s="37">
        <f>(F16-G16)/H16</f>
        <v>0.71085977794298016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6.56</v>
      </c>
      <c r="G17" s="26">
        <v>6.5386837942249256</v>
      </c>
      <c r="H17" s="26">
        <f t="shared" ref="H17:H19" si="1">G17*((14-0.53*G17)/200)</f>
        <v>0.34440874332946669</v>
      </c>
      <c r="I17" s="23"/>
      <c r="J17" s="27">
        <f>((F17-G17)/G17)*100</f>
        <v>0.32600147745178948</v>
      </c>
      <c r="K17" s="37">
        <f>(F17-G17)/H17</f>
        <v>6.1892173726503137E-2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25">
        <v>11.9</v>
      </c>
      <c r="G18" s="38">
        <v>12.035977578870936</v>
      </c>
      <c r="H18" s="26">
        <f t="shared" si="1"/>
        <v>0.45862682638139324</v>
      </c>
      <c r="I18" s="23"/>
      <c r="J18" s="27">
        <f t="shared" ref="J18:J28" si="2">((F18-G18)/G18)*100</f>
        <v>-1.1297593234939487</v>
      </c>
      <c r="K18" s="37">
        <f t="shared" si="0"/>
        <v>-0.29648849794463816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25">
        <v>12.01</v>
      </c>
      <c r="G19" s="38">
        <v>12.049507964413808</v>
      </c>
      <c r="H19" s="26">
        <f t="shared" si="1"/>
        <v>0.45871035572011626</v>
      </c>
      <c r="I19" s="23"/>
      <c r="J19" s="27">
        <f t="shared" si="2"/>
        <v>-0.3278803128765756</v>
      </c>
      <c r="K19" s="37">
        <f t="shared" si="0"/>
        <v>-8.6128346397991079E-2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9.11</v>
      </c>
      <c r="G20" s="26">
        <v>9.64</v>
      </c>
      <c r="H20" s="26">
        <f>G20*0.05</f>
        <v>0.48200000000000004</v>
      </c>
      <c r="I20" s="23"/>
      <c r="J20" s="27">
        <f t="shared" si="2"/>
        <v>-5.4979253112033311</v>
      </c>
      <c r="K20" s="37">
        <f t="shared" si="0"/>
        <v>-1.0995850622406662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6.9</v>
      </c>
      <c r="G21" s="46">
        <v>6.7803297562106604</v>
      </c>
      <c r="H21" s="47">
        <f>G21*0.075/2</f>
        <v>0.25426236585789974</v>
      </c>
      <c r="I21" s="44"/>
      <c r="J21" s="48">
        <f t="shared" si="2"/>
        <v>1.7649620017333847</v>
      </c>
      <c r="K21" s="82">
        <f t="shared" si="0"/>
        <v>0.47065653379556927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9">
        <v>12.4</v>
      </c>
      <c r="G22" s="46">
        <v>12.28350087430036</v>
      </c>
      <c r="H22" s="47">
        <f t="shared" ref="H22:H23" si="3">G22*0.075/2</f>
        <v>0.46063128278626347</v>
      </c>
      <c r="I22" s="51"/>
      <c r="J22" s="48">
        <f t="shared" si="2"/>
        <v>0.94841956614649303</v>
      </c>
      <c r="K22" s="82">
        <f t="shared" si="0"/>
        <v>0.25291188430573153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9">
        <v>21</v>
      </c>
      <c r="G23" s="46">
        <v>21.076820153786315</v>
      </c>
      <c r="H23" s="47">
        <f t="shared" si="3"/>
        <v>0.79038075576698674</v>
      </c>
      <c r="I23" s="51"/>
      <c r="J23" s="48">
        <f t="shared" si="2"/>
        <v>-0.36447696201703683</v>
      </c>
      <c r="K23" s="82">
        <f t="shared" si="0"/>
        <v>-9.7193856537876488E-2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 t="s">
        <v>82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 t="s">
        <v>82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9">
        <v>72</v>
      </c>
      <c r="G26" s="46">
        <v>72.61478333020851</v>
      </c>
      <c r="H26" s="47">
        <f>G26*0.025</f>
        <v>1.8153695832552128</v>
      </c>
      <c r="I26" s="51"/>
      <c r="J26" s="48">
        <f t="shared" si="2"/>
        <v>-0.84663659659059265</v>
      </c>
      <c r="K26" s="82">
        <f t="shared" si="0"/>
        <v>-0.33865463863623707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52">
        <v>129</v>
      </c>
      <c r="G27" s="50">
        <v>129.2525319490733</v>
      </c>
      <c r="H27" s="47">
        <f t="shared" ref="H27:H28" si="4">G27*0.025</f>
        <v>3.2313132987268327</v>
      </c>
      <c r="I27" s="51"/>
      <c r="J27" s="48">
        <f t="shared" si="2"/>
        <v>-0.19537872509360288</v>
      </c>
      <c r="K27" s="82">
        <f t="shared" si="0"/>
        <v>-7.8151490037441138E-2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52">
        <v>164</v>
      </c>
      <c r="G28" s="50">
        <v>163.91075713108589</v>
      </c>
      <c r="H28" s="47">
        <f t="shared" si="4"/>
        <v>4.097768928277147</v>
      </c>
      <c r="I28" s="51"/>
      <c r="J28" s="48">
        <f t="shared" si="2"/>
        <v>5.4446011034371383E-2</v>
      </c>
      <c r="K28" s="82">
        <f t="shared" si="0"/>
        <v>2.1778404413748554E-2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81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81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34.700000000000003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-6.7872635708931792</v>
      </c>
      <c r="K31" s="37">
        <v>-1.34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34.700000000000003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-2.2259791490560699</v>
      </c>
      <c r="W31" s="37">
        <v>-0.61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78.8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-3.8677932566579671</v>
      </c>
      <c r="K32" s="37">
        <v>-0.78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78.8</v>
      </c>
      <c r="S32" s="25">
        <v>81.38</v>
      </c>
      <c r="T32" s="25">
        <v>2.2999999999999998</v>
      </c>
      <c r="U32" s="23">
        <v>1</v>
      </c>
      <c r="V32" s="28">
        <f t="shared" si="6"/>
        <v>-3.1703121159990153</v>
      </c>
      <c r="W32" s="37">
        <v>-1.1200000000000001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56.3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-3.6280736223917787</v>
      </c>
      <c r="K33" s="37">
        <v>-0.72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56.3</v>
      </c>
      <c r="S33" s="25">
        <v>57.63</v>
      </c>
      <c r="T33" s="25">
        <v>1.7</v>
      </c>
      <c r="U33" s="23">
        <v>1</v>
      </c>
      <c r="V33" s="28">
        <f t="shared" si="6"/>
        <v>-2.3078257851813384</v>
      </c>
      <c r="W33" s="37">
        <v>-0.78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36">
        <v>48.1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48.1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25">
        <v>40.700000000000003</v>
      </c>
      <c r="G35" s="26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40.700000000000003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25">
        <v>56.3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56.3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36">
        <v>23.1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23.1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36">
        <v>30.3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30.3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36">
        <v>41.3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41.3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40">
        <v>78.7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78.7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40">
        <v>54.3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54.3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68.599999999999994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68.599999999999994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78.7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-3.9897884428804757</v>
      </c>
      <c r="K43" s="37">
        <v>-0.8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78.7</v>
      </c>
      <c r="S43" s="36">
        <v>81.55</v>
      </c>
      <c r="T43" s="25">
        <v>2.17</v>
      </c>
      <c r="U43" s="23">
        <v>1</v>
      </c>
      <c r="V43" s="28">
        <f t="shared" si="6"/>
        <v>-3.4947884733292391</v>
      </c>
      <c r="W43" s="37">
        <v>-1.31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50">
        <v>50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-1.0488152573406924</v>
      </c>
      <c r="K44" s="82">
        <v>-0.2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50</v>
      </c>
      <c r="S44" s="47">
        <v>48.96</v>
      </c>
      <c r="T44" s="47">
        <v>4.47</v>
      </c>
      <c r="U44" s="44">
        <v>1</v>
      </c>
      <c r="V44" s="51">
        <f t="shared" si="6"/>
        <v>2.1241830065359459</v>
      </c>
      <c r="W44" s="37">
        <v>0.23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81">
        <v>103.8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-1.0878217056064408</v>
      </c>
      <c r="K45" s="82">
        <v>-0.21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103.8</v>
      </c>
      <c r="S45" s="83">
        <v>101.1</v>
      </c>
      <c r="T45" s="47">
        <v>6.6</v>
      </c>
      <c r="U45" s="44">
        <v>1</v>
      </c>
      <c r="V45" s="51">
        <f t="shared" si="6"/>
        <v>2.6706231454005964</v>
      </c>
      <c r="W45" s="37">
        <v>0.41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81">
        <v>143.80000000000001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1.4272055357633584</v>
      </c>
      <c r="K46" s="82">
        <v>0.28000000000000003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143.80000000000001</v>
      </c>
      <c r="S46" s="83">
        <v>140.4</v>
      </c>
      <c r="T46" s="47">
        <v>6.1</v>
      </c>
      <c r="U46" s="44">
        <v>1</v>
      </c>
      <c r="V46" s="51">
        <f t="shared" si="6"/>
        <v>2.4216524216524258</v>
      </c>
      <c r="W46" s="37">
        <v>0.55000000000000004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50">
        <v>97.5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-8.1918681325131287E-3</v>
      </c>
      <c r="K47" s="82">
        <v>0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97.5</v>
      </c>
      <c r="S47" s="47">
        <v>95.78</v>
      </c>
      <c r="T47" s="47">
        <v>3.38</v>
      </c>
      <c r="U47" s="44">
        <v>1</v>
      </c>
      <c r="V47" s="51">
        <f t="shared" si="6"/>
        <v>1.7957820004176224</v>
      </c>
      <c r="W47" s="37">
        <v>0.51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81">
        <v>90.9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-3.4574395613325022</v>
      </c>
      <c r="K48" s="82">
        <v>-0.47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90.9</v>
      </c>
      <c r="S48" s="83">
        <v>88.08</v>
      </c>
      <c r="T48" s="47">
        <v>6.5</v>
      </c>
      <c r="U48" s="44">
        <v>1</v>
      </c>
      <c r="V48" s="51">
        <f t="shared" si="6"/>
        <v>3.2016348773842047</v>
      </c>
      <c r="W48" s="37">
        <v>0.43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50">
        <v>216.9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2.0732763819469255</v>
      </c>
      <c r="K49" s="82">
        <v>0.28000000000000003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216.9</v>
      </c>
      <c r="S49" s="47">
        <v>210.2</v>
      </c>
      <c r="T49" s="47">
        <v>9.6</v>
      </c>
      <c r="U49" s="44">
        <v>1</v>
      </c>
      <c r="V49" s="51">
        <f t="shared" si="6"/>
        <v>3.1874405328258888</v>
      </c>
      <c r="W49" s="37">
        <v>0.7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50">
        <v>85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2.7194306012515161</v>
      </c>
      <c r="K50" s="82">
        <v>0.37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85</v>
      </c>
      <c r="S50" s="47">
        <v>82.32</v>
      </c>
      <c r="T50" s="47">
        <v>5.69</v>
      </c>
      <c r="U50" s="44">
        <v>1</v>
      </c>
      <c r="V50" s="51">
        <f t="shared" si="6"/>
        <v>3.2555879494655091</v>
      </c>
      <c r="W50" s="37">
        <v>0.47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50">
        <v>61.6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-4.7983345125889842</v>
      </c>
      <c r="K51" s="82">
        <v>-0.64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61.6</v>
      </c>
      <c r="S51" s="47">
        <v>63.13</v>
      </c>
      <c r="T51" s="47">
        <v>9.83</v>
      </c>
      <c r="U51" s="44">
        <v>1</v>
      </c>
      <c r="V51" s="51">
        <f t="shared" si="6"/>
        <v>-2.423570410264535</v>
      </c>
      <c r="W51" s="37">
        <v>-0.16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81">
        <v>287.2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1.709710045033306</v>
      </c>
      <c r="K52" s="82">
        <v>0.23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287.2</v>
      </c>
      <c r="S52" s="83">
        <v>283.3</v>
      </c>
      <c r="T52" s="47">
        <v>11.2</v>
      </c>
      <c r="U52" s="44">
        <v>1</v>
      </c>
      <c r="V52" s="51">
        <f t="shared" si="6"/>
        <v>1.3766325450052865</v>
      </c>
      <c r="W52" s="37">
        <v>0.35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81">
        <v>70.3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7.6260699334209718</v>
      </c>
      <c r="K53" s="82">
        <v>1.53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70.3</v>
      </c>
      <c r="S53" s="83">
        <v>64.760000000000005</v>
      </c>
      <c r="T53" s="47">
        <v>4.5599999999999996</v>
      </c>
      <c r="U53" s="44">
        <v>1</v>
      </c>
      <c r="V53" s="51">
        <f t="shared" si="6"/>
        <v>8.5546633724521168</v>
      </c>
      <c r="W53" s="37">
        <v>1.21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81">
        <v>235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6.0387225214429563</v>
      </c>
      <c r="K54" s="82">
        <v>1.21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235</v>
      </c>
      <c r="S54" s="83">
        <v>216.6</v>
      </c>
      <c r="T54" s="47">
        <v>10.1</v>
      </c>
      <c r="U54" s="44">
        <v>1</v>
      </c>
      <c r="V54" s="51">
        <f t="shared" si="6"/>
        <v>8.4949215143120984</v>
      </c>
      <c r="W54" s="37">
        <v>1.83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81">
        <v>108.2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8.317515160512329</v>
      </c>
      <c r="K55" s="82">
        <v>1.66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108.2</v>
      </c>
      <c r="S55" s="83">
        <v>99.12</v>
      </c>
      <c r="T55" s="47">
        <v>5.39</v>
      </c>
      <c r="U55" s="44">
        <v>1</v>
      </c>
      <c r="V55" s="51">
        <f t="shared" si="6"/>
        <v>9.1606133979015318</v>
      </c>
      <c r="W55" s="37">
        <v>1.68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81">
        <v>441.4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2.1796331047643407</v>
      </c>
      <c r="K56" s="82">
        <v>0.44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441.4</v>
      </c>
      <c r="S56" s="83">
        <v>429.6</v>
      </c>
      <c r="T56" s="47">
        <v>11</v>
      </c>
      <c r="U56" s="44">
        <v>1</v>
      </c>
      <c r="V56" s="51">
        <f t="shared" si="6"/>
        <v>2.7467411545623728</v>
      </c>
      <c r="W56" s="37">
        <v>1.07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81">
        <v>74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16.408729814853444</v>
      </c>
      <c r="K57" s="82">
        <v>3.27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74</v>
      </c>
      <c r="S57" s="47">
        <v>59.66</v>
      </c>
      <c r="T57" s="47">
        <v>9.5</v>
      </c>
      <c r="U57" s="44">
        <v>1</v>
      </c>
      <c r="V57" s="51">
        <f t="shared" si="6"/>
        <v>24.036205162588008</v>
      </c>
      <c r="W57" s="37">
        <v>1.51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81">
        <v>272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2.7605619640880574</v>
      </c>
      <c r="K58" s="82">
        <v>0.55000000000000004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272</v>
      </c>
      <c r="S58" s="47">
        <v>263.3</v>
      </c>
      <c r="T58" s="47">
        <v>7.5</v>
      </c>
      <c r="U58" s="44" t="s">
        <v>75</v>
      </c>
      <c r="V58" s="51">
        <f t="shared" si="6"/>
        <v>3.3042157235093002</v>
      </c>
      <c r="W58" s="37">
        <v>1.1599999999999999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20.95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8.4825979122626904E-4</v>
      </c>
      <c r="K59" s="82">
        <v>0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20.95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1.9999999999999574E-2</v>
      </c>
      <c r="W59" s="37">
        <v>0.21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11.94</v>
      </c>
      <c r="G60" s="47">
        <v>11.829556414607039</v>
      </c>
      <c r="H60" s="47">
        <v>0.15</v>
      </c>
      <c r="I60" s="44">
        <v>4</v>
      </c>
      <c r="J60" s="47">
        <f t="shared" si="17"/>
        <v>0.11044358539296084</v>
      </c>
      <c r="K60" s="82">
        <v>0.73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11.94</v>
      </c>
      <c r="S60" s="47">
        <v>11.82</v>
      </c>
      <c r="T60" s="47">
        <v>0.11</v>
      </c>
      <c r="U60" s="44" t="s">
        <v>75</v>
      </c>
      <c r="V60" s="47">
        <f t="shared" si="18"/>
        <v>0.11999999999999922</v>
      </c>
      <c r="W60" s="37">
        <v>1.1000000000000001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14.26</v>
      </c>
      <c r="G61" s="47">
        <v>14.073520885865022</v>
      </c>
      <c r="H61" s="47">
        <v>0.15</v>
      </c>
      <c r="I61" s="44">
        <v>4</v>
      </c>
      <c r="J61" s="47">
        <f t="shared" si="17"/>
        <v>0.18647911413497731</v>
      </c>
      <c r="K61" s="82">
        <v>1.27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14.26</v>
      </c>
      <c r="S61" s="47">
        <v>14.13</v>
      </c>
      <c r="T61" s="47">
        <v>0.15</v>
      </c>
      <c r="U61" s="44" t="s">
        <v>75</v>
      </c>
      <c r="V61" s="47">
        <f t="shared" si="18"/>
        <v>0.12999999999999901</v>
      </c>
      <c r="W61" s="37">
        <v>0.89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13.84</v>
      </c>
      <c r="G62" s="47">
        <v>13.704268556972899</v>
      </c>
      <c r="H62" s="47">
        <v>0.15</v>
      </c>
      <c r="I62" s="51">
        <v>4</v>
      </c>
      <c r="J62" s="47">
        <f t="shared" si="17"/>
        <v>0.13573144302710105</v>
      </c>
      <c r="K62" s="82">
        <v>0.93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13.84</v>
      </c>
      <c r="S62" s="47">
        <v>13.71</v>
      </c>
      <c r="T62" s="47">
        <v>0.12</v>
      </c>
      <c r="U62" s="44" t="s">
        <v>75</v>
      </c>
      <c r="V62" s="47">
        <f t="shared" si="18"/>
        <v>0.12999999999999901</v>
      </c>
      <c r="W62" s="37">
        <v>1.1299999999999999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6.74</v>
      </c>
      <c r="G63" s="47">
        <v>6.6895964222574564</v>
      </c>
      <c r="H63" s="47">
        <v>0.15</v>
      </c>
      <c r="I63" s="51">
        <v>4</v>
      </c>
      <c r="J63" s="47">
        <f t="shared" si="17"/>
        <v>5.0403577742543781E-2</v>
      </c>
      <c r="K63" s="82">
        <v>0.33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6.74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4.1000000000000369E-2</v>
      </c>
      <c r="W63" s="37">
        <v>0.42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0.61</v>
      </c>
      <c r="G64" s="47">
        <v>0.66851962304664203</v>
      </c>
      <c r="H64" s="47">
        <v>0.15</v>
      </c>
      <c r="I64" s="51">
        <v>4</v>
      </c>
      <c r="J64" s="47">
        <f t="shared" si="17"/>
        <v>-5.8519623046642044E-2</v>
      </c>
      <c r="K64" s="82">
        <v>-0.4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0.61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-4.0399999999999991E-2</v>
      </c>
      <c r="W64" s="37">
        <v>-0.39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5.45</v>
      </c>
      <c r="G65" s="47">
        <v>5.4296131068592475</v>
      </c>
      <c r="H65" s="47">
        <v>0.15</v>
      </c>
      <c r="I65" s="51">
        <v>4</v>
      </c>
      <c r="J65" s="47">
        <f t="shared" si="17"/>
        <v>2.0386893140752704E-2</v>
      </c>
      <c r="K65" s="82">
        <v>0.13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5.45</v>
      </c>
      <c r="S65" s="47">
        <v>5.4169999999999998</v>
      </c>
      <c r="T65" s="47">
        <v>7.8E-2</v>
      </c>
      <c r="U65" s="44">
        <v>1</v>
      </c>
      <c r="V65" s="47">
        <f t="shared" si="18"/>
        <v>3.3000000000000362E-2</v>
      </c>
      <c r="W65" s="37">
        <v>0.43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5.43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-1.6964947227541505</v>
      </c>
      <c r="K66" s="82">
        <v>-0.33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5.43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-2.0032485110990912</v>
      </c>
      <c r="W66" s="37">
        <v>-0.81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1.89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-4.9083712347695547</v>
      </c>
      <c r="K67" s="92">
        <v>-1.01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1.89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-3.3248081841432313</v>
      </c>
      <c r="W67" s="96">
        <v>-1.1299999999999999</v>
      </c>
    </row>
    <row r="69" spans="1:23" x14ac:dyDescent="0.25">
      <c r="W69" s="57"/>
    </row>
    <row r="70" spans="1:23" x14ac:dyDescent="0.25">
      <c r="K70" s="57"/>
    </row>
  </sheetData>
  <sheetProtection algorithmName="SHA-512" hashValue="J0wGf6yXIpBPGiL5rwOL8HOIIuwFS4r+Ec+4sA3qEsTnt8TOVr+FWM66XROS61LKH+KtHWJRuwr5wx+mzQfEwQ==" saltValue="6xXXBCKbVqBM5GEhhcBfjg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3 K43:K67">
    <cfRule type="cellIs" dxfId="263" priority="25" stopIfTrue="1" operator="between">
      <formula>-2</formula>
      <formula>2</formula>
    </cfRule>
    <cfRule type="cellIs" dxfId="262" priority="26" stopIfTrue="1" operator="between">
      <formula>-3</formula>
      <formula>3</formula>
    </cfRule>
    <cfRule type="cellIs" dxfId="261" priority="27" operator="notBetween">
      <formula>-3</formula>
      <formula>3</formula>
    </cfRule>
  </conditionalFormatting>
  <conditionalFormatting sqref="W31:W33">
    <cfRule type="cellIs" dxfId="260" priority="4" stopIfTrue="1" operator="between">
      <formula>-2</formula>
      <formula>2</formula>
    </cfRule>
    <cfRule type="cellIs" dxfId="259" priority="5" stopIfTrue="1" operator="between">
      <formula>-3</formula>
      <formula>3</formula>
    </cfRule>
    <cfRule type="cellIs" dxfId="258" priority="6" operator="notBetween">
      <formula>-3</formula>
      <formula>3</formula>
    </cfRule>
  </conditionalFormatting>
  <conditionalFormatting sqref="W43:W67">
    <cfRule type="cellIs" dxfId="257" priority="1" stopIfTrue="1" operator="between">
      <formula>-2</formula>
      <formula>2</formula>
    </cfRule>
    <cfRule type="cellIs" dxfId="256" priority="2" stopIfTrue="1" operator="between">
      <formula>-3</formula>
      <formula>3</formula>
    </cfRule>
    <cfRule type="cellIs" dxfId="255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32CC-3E99-417A-8959-9EA640738A11}">
  <sheetPr>
    <pageSetUpPr fitToPage="1"/>
  </sheetPr>
  <dimension ref="A1:Z72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19" width="11.7109375" style="55" bestFit="1" customWidth="1"/>
    <col min="20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225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25">
        <v>93.02</v>
      </c>
      <c r="G14" s="38">
        <v>91.207851796641037</v>
      </c>
      <c r="H14" s="26">
        <f>G14*0.025</f>
        <v>2.2801962949160259</v>
      </c>
      <c r="I14" s="23"/>
      <c r="J14" s="27">
        <f>((F14-G14)/G14)*100</f>
        <v>1.9868335539788422</v>
      </c>
      <c r="K14" s="37">
        <f>(F14-G14)/H14</f>
        <v>0.79473342159153704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98.7</v>
      </c>
      <c r="G15" s="38">
        <v>98.9</v>
      </c>
      <c r="H15" s="26">
        <f>2/2</f>
        <v>1</v>
      </c>
      <c r="I15" s="23"/>
      <c r="J15" s="33">
        <f>F15-G15</f>
        <v>-0.20000000000000284</v>
      </c>
      <c r="K15" s="37">
        <f t="shared" ref="K15:K30" si="0">(F15-G15)/H15</f>
        <v>-0.20000000000000284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</v>
      </c>
      <c r="G16" s="26">
        <v>6.5805905796555031</v>
      </c>
      <c r="H16" s="26">
        <f>G16*((14-0.53*G16)/200)</f>
        <v>0.34588528377670069</v>
      </c>
      <c r="I16" s="23"/>
      <c r="J16" s="27">
        <f>((F16-G16)/G16)*100</f>
        <v>1.8145699675293918</v>
      </c>
      <c r="K16" s="37">
        <f>(F16-G16)/H16</f>
        <v>0.34522839202834182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6.68</v>
      </c>
      <c r="G17" s="26">
        <v>6.5861965637693798</v>
      </c>
      <c r="H17" s="26">
        <f t="shared" ref="H17:H21" si="1">G17*((14-0.53*G17)/200)</f>
        <v>0.3460820987458465</v>
      </c>
      <c r="I17" s="23"/>
      <c r="J17" s="27">
        <f>((F17-G17)/G17)*100</f>
        <v>1.4242428892364367</v>
      </c>
      <c r="K17" s="37">
        <f>(F17-G17)/H17</f>
        <v>0.27104388401061646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21</v>
      </c>
      <c r="B18" s="35" t="s">
        <v>13</v>
      </c>
      <c r="C18" s="24">
        <v>5</v>
      </c>
      <c r="D18" s="24" t="s">
        <v>58</v>
      </c>
      <c r="E18" s="23" t="s">
        <v>55</v>
      </c>
      <c r="F18" s="25">
        <v>6.43</v>
      </c>
      <c r="G18" s="26">
        <v>6.59515056584506</v>
      </c>
      <c r="H18" s="26">
        <f t="shared" si="1"/>
        <v>0.3463961104958132</v>
      </c>
      <c r="I18" s="23"/>
      <c r="J18" s="27">
        <f t="shared" ref="J18:J30" si="2">((F18-G18)/G18)*100</f>
        <v>-2.5041212356900751</v>
      </c>
      <c r="K18" s="37">
        <f t="shared" si="0"/>
        <v>-0.47676795680145606</v>
      </c>
      <c r="L18" s="80"/>
      <c r="M18" s="21" t="s">
        <v>21</v>
      </c>
      <c r="N18" s="35" t="s">
        <v>13</v>
      </c>
      <c r="O18" s="23">
        <v>5</v>
      </c>
      <c r="P18" s="24" t="s">
        <v>58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24</v>
      </c>
      <c r="B19" s="35" t="s">
        <v>13</v>
      </c>
      <c r="C19" s="24">
        <v>6</v>
      </c>
      <c r="D19" s="24" t="s">
        <v>57</v>
      </c>
      <c r="E19" s="23" t="s">
        <v>55</v>
      </c>
      <c r="F19" s="25">
        <v>12.12</v>
      </c>
      <c r="G19" s="38">
        <v>12.029455305149254</v>
      </c>
      <c r="H19" s="26">
        <f t="shared" si="1"/>
        <v>0.45858621477320138</v>
      </c>
      <c r="I19" s="23"/>
      <c r="J19" s="27">
        <f t="shared" si="2"/>
        <v>0.75269156045650165</v>
      </c>
      <c r="K19" s="37">
        <f t="shared" si="0"/>
        <v>0.19744312396203442</v>
      </c>
      <c r="L19" s="80"/>
      <c r="M19" s="21" t="s">
        <v>24</v>
      </c>
      <c r="N19" s="35" t="s">
        <v>13</v>
      </c>
      <c r="O19" s="23">
        <v>6</v>
      </c>
      <c r="P19" s="24" t="s">
        <v>57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20</v>
      </c>
      <c r="B20" s="35" t="s">
        <v>13</v>
      </c>
      <c r="C20" s="24">
        <v>7</v>
      </c>
      <c r="D20" s="24" t="s">
        <v>56</v>
      </c>
      <c r="E20" s="23" t="s">
        <v>55</v>
      </c>
      <c r="F20" s="25">
        <v>12.26</v>
      </c>
      <c r="G20" s="38">
        <v>12.125809328176409</v>
      </c>
      <c r="H20" s="26">
        <f t="shared" si="1"/>
        <v>0.45916323553463001</v>
      </c>
      <c r="I20" s="23"/>
      <c r="J20" s="27">
        <f t="shared" si="2"/>
        <v>1.1066533226097792</v>
      </c>
      <c r="K20" s="37">
        <f t="shared" si="0"/>
        <v>0.2922504709405685</v>
      </c>
      <c r="L20" s="80"/>
      <c r="M20" s="21" t="s">
        <v>20</v>
      </c>
      <c r="N20" s="35" t="s">
        <v>13</v>
      </c>
      <c r="O20" s="23">
        <v>7</v>
      </c>
      <c r="P20" s="24" t="s">
        <v>56</v>
      </c>
      <c r="Q20" s="23" t="s">
        <v>55</v>
      </c>
      <c r="R20" s="36"/>
      <c r="S20" s="26"/>
      <c r="T20" s="23"/>
      <c r="U20" s="23"/>
      <c r="V20" s="23"/>
      <c r="W20" s="39"/>
    </row>
    <row r="21" spans="1:23" x14ac:dyDescent="0.25">
      <c r="A21" s="21" t="s">
        <v>19</v>
      </c>
      <c r="B21" s="35" t="s">
        <v>13</v>
      </c>
      <c r="C21" s="24">
        <v>8</v>
      </c>
      <c r="D21" s="24" t="s">
        <v>54</v>
      </c>
      <c r="E21" s="23" t="s">
        <v>55</v>
      </c>
      <c r="F21" s="25">
        <v>11.75</v>
      </c>
      <c r="G21" s="38">
        <v>12.060164459635045</v>
      </c>
      <c r="H21" s="26">
        <f t="shared" si="1"/>
        <v>0.45877546017182586</v>
      </c>
      <c r="I21" s="23"/>
      <c r="J21" s="27">
        <f t="shared" si="2"/>
        <v>-2.571809536040365</v>
      </c>
      <c r="K21" s="37">
        <f t="shared" si="0"/>
        <v>-0.67607029268496333</v>
      </c>
      <c r="L21" s="80"/>
      <c r="M21" s="21" t="s">
        <v>19</v>
      </c>
      <c r="N21" s="35" t="s">
        <v>13</v>
      </c>
      <c r="O21" s="23">
        <v>8</v>
      </c>
      <c r="P21" s="24" t="s">
        <v>54</v>
      </c>
      <c r="Q21" s="23" t="s">
        <v>55</v>
      </c>
      <c r="R21" s="36"/>
      <c r="S21" s="26"/>
      <c r="T21" s="23"/>
      <c r="U21" s="23"/>
      <c r="V21" s="23"/>
      <c r="W21" s="39"/>
    </row>
    <row r="22" spans="1:23" x14ac:dyDescent="0.25">
      <c r="A22" s="21" t="s">
        <v>17</v>
      </c>
      <c r="B22" s="35" t="s">
        <v>13</v>
      </c>
      <c r="C22" s="24">
        <v>9</v>
      </c>
      <c r="D22" s="24" t="s">
        <v>52</v>
      </c>
      <c r="E22" s="23" t="s">
        <v>53</v>
      </c>
      <c r="F22" s="25">
        <v>9.31</v>
      </c>
      <c r="G22" s="26">
        <v>9.64</v>
      </c>
      <c r="H22" s="26">
        <f>G22*0.05</f>
        <v>0.48200000000000004</v>
      </c>
      <c r="I22" s="23"/>
      <c r="J22" s="27">
        <f t="shared" si="2"/>
        <v>-3.4232365145228218</v>
      </c>
      <c r="K22" s="37">
        <f t="shared" si="0"/>
        <v>-0.68464730290456444</v>
      </c>
      <c r="L22" s="80"/>
      <c r="M22" s="21" t="s">
        <v>17</v>
      </c>
      <c r="N22" s="35" t="s">
        <v>13</v>
      </c>
      <c r="O22" s="23">
        <v>9</v>
      </c>
      <c r="P22" s="24" t="s">
        <v>52</v>
      </c>
      <c r="Q22" s="23" t="s">
        <v>53</v>
      </c>
      <c r="R22" s="36"/>
      <c r="S22" s="26"/>
      <c r="T22" s="23"/>
      <c r="U22" s="23"/>
      <c r="V22" s="23"/>
      <c r="W22" s="39"/>
    </row>
    <row r="23" spans="1:23" x14ac:dyDescent="0.25">
      <c r="A23" s="41" t="s">
        <v>51</v>
      </c>
      <c r="B23" s="42" t="s">
        <v>43</v>
      </c>
      <c r="C23" s="43">
        <v>10</v>
      </c>
      <c r="D23" s="43" t="s">
        <v>44</v>
      </c>
      <c r="E23" s="44" t="s">
        <v>45</v>
      </c>
      <c r="F23" s="45">
        <v>6.9</v>
      </c>
      <c r="G23" s="46">
        <v>6.735327567563246</v>
      </c>
      <c r="H23" s="47">
        <f>G23*0.075/2</f>
        <v>0.25257478378362169</v>
      </c>
      <c r="I23" s="44"/>
      <c r="J23" s="48">
        <f t="shared" si="2"/>
        <v>2.4449060685600879</v>
      </c>
      <c r="K23" s="82">
        <f t="shared" si="0"/>
        <v>0.65197495161602348</v>
      </c>
      <c r="L23" s="80"/>
      <c r="M23" s="41" t="s">
        <v>51</v>
      </c>
      <c r="N23" s="65" t="s">
        <v>43</v>
      </c>
      <c r="O23" s="44">
        <v>10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50</v>
      </c>
      <c r="B24" s="42" t="s">
        <v>43</v>
      </c>
      <c r="C24" s="43">
        <v>11</v>
      </c>
      <c r="D24" s="43" t="s">
        <v>44</v>
      </c>
      <c r="E24" s="44" t="s">
        <v>45</v>
      </c>
      <c r="F24" s="49">
        <v>12.4</v>
      </c>
      <c r="G24" s="46">
        <v>11.998883171115352</v>
      </c>
      <c r="H24" s="47">
        <f t="shared" ref="H24:H25" si="3">G24*0.075/2</f>
        <v>0.44995811891682569</v>
      </c>
      <c r="I24" s="51"/>
      <c r="J24" s="48">
        <f t="shared" si="2"/>
        <v>3.3429513660925356</v>
      </c>
      <c r="K24" s="82">
        <f t="shared" si="0"/>
        <v>0.8914536976246763</v>
      </c>
      <c r="L24" s="80"/>
      <c r="M24" s="41" t="s">
        <v>50</v>
      </c>
      <c r="N24" s="65" t="s">
        <v>43</v>
      </c>
      <c r="O24" s="44">
        <v>11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49</v>
      </c>
      <c r="B25" s="42" t="s">
        <v>43</v>
      </c>
      <c r="C25" s="43">
        <v>12</v>
      </c>
      <c r="D25" s="43" t="s">
        <v>44</v>
      </c>
      <c r="E25" s="44" t="s">
        <v>45</v>
      </c>
      <c r="F25" s="49">
        <v>20.9</v>
      </c>
      <c r="G25" s="46">
        <v>20.95706549382162</v>
      </c>
      <c r="H25" s="47">
        <f t="shared" si="3"/>
        <v>0.78588995601831069</v>
      </c>
      <c r="I25" s="51"/>
      <c r="J25" s="48">
        <f t="shared" si="2"/>
        <v>-0.27229715839006691</v>
      </c>
      <c r="K25" s="82">
        <f t="shared" si="0"/>
        <v>-7.2612575570684512E-2</v>
      </c>
      <c r="M25" s="41" t="s">
        <v>49</v>
      </c>
      <c r="N25" s="65" t="s">
        <v>43</v>
      </c>
      <c r="O25" s="44">
        <v>12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71</v>
      </c>
      <c r="B26" s="42" t="s">
        <v>43</v>
      </c>
      <c r="C26" s="43">
        <v>13</v>
      </c>
      <c r="D26" s="43" t="s">
        <v>44</v>
      </c>
      <c r="E26" s="44" t="s">
        <v>45</v>
      </c>
      <c r="F26" s="45" t="s">
        <v>81</v>
      </c>
      <c r="G26" s="50">
        <v>0</v>
      </c>
      <c r="H26" s="47"/>
      <c r="I26" s="51"/>
      <c r="J26" s="48"/>
      <c r="K26" s="82"/>
      <c r="M26" s="41" t="s">
        <v>71</v>
      </c>
      <c r="N26" s="65" t="s">
        <v>43</v>
      </c>
      <c r="O26" s="44">
        <v>13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72</v>
      </c>
      <c r="B27" s="42" t="s">
        <v>43</v>
      </c>
      <c r="C27" s="43">
        <v>14</v>
      </c>
      <c r="D27" s="43" t="s">
        <v>44</v>
      </c>
      <c r="E27" s="44" t="s">
        <v>45</v>
      </c>
      <c r="F27" s="45" t="s">
        <v>81</v>
      </c>
      <c r="G27" s="50">
        <v>0</v>
      </c>
      <c r="H27" s="47"/>
      <c r="I27" s="51"/>
      <c r="J27" s="48"/>
      <c r="K27" s="82"/>
      <c r="M27" s="41" t="s">
        <v>72</v>
      </c>
      <c r="N27" s="65" t="s">
        <v>43</v>
      </c>
      <c r="O27" s="44">
        <v>14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48</v>
      </c>
      <c r="B28" s="42" t="s">
        <v>43</v>
      </c>
      <c r="C28" s="43">
        <v>20</v>
      </c>
      <c r="D28" s="43" t="s">
        <v>44</v>
      </c>
      <c r="E28" s="44" t="s">
        <v>45</v>
      </c>
      <c r="F28" s="49">
        <v>77.7</v>
      </c>
      <c r="G28" s="46">
        <v>77.882328653181403</v>
      </c>
      <c r="H28" s="47">
        <f>G28*0.025</f>
        <v>1.9470582163295351</v>
      </c>
      <c r="I28" s="51"/>
      <c r="J28" s="48">
        <f t="shared" si="2"/>
        <v>-0.2341078603251967</v>
      </c>
      <c r="K28" s="82">
        <f t="shared" si="0"/>
        <v>-9.3643144130078682E-2</v>
      </c>
      <c r="M28" s="41" t="s">
        <v>48</v>
      </c>
      <c r="N28" s="65" t="s">
        <v>43</v>
      </c>
      <c r="O28" s="44">
        <v>20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47</v>
      </c>
      <c r="B29" s="42" t="s">
        <v>43</v>
      </c>
      <c r="C29" s="43">
        <v>21</v>
      </c>
      <c r="D29" s="43" t="s">
        <v>44</v>
      </c>
      <c r="E29" s="44" t="s">
        <v>45</v>
      </c>
      <c r="F29" s="49">
        <v>105.3</v>
      </c>
      <c r="G29" s="50">
        <v>105.26082192980188</v>
      </c>
      <c r="H29" s="47">
        <f t="shared" ref="H29:H30" si="4">G29*0.025</f>
        <v>2.6315205482450472</v>
      </c>
      <c r="I29" s="51"/>
      <c r="J29" s="48">
        <f t="shared" si="2"/>
        <v>3.7219992661891584E-2</v>
      </c>
      <c r="K29" s="82">
        <f t="shared" si="0"/>
        <v>1.4887997064756634E-2</v>
      </c>
      <c r="M29" s="41" t="s">
        <v>47</v>
      </c>
      <c r="N29" s="65" t="s">
        <v>43</v>
      </c>
      <c r="O29" s="44">
        <v>21</v>
      </c>
      <c r="P29" s="43" t="s">
        <v>44</v>
      </c>
      <c r="Q29" s="44" t="s">
        <v>45</v>
      </c>
      <c r="R29" s="47"/>
      <c r="S29" s="47"/>
      <c r="T29" s="44"/>
      <c r="U29" s="44"/>
      <c r="V29" s="51"/>
      <c r="W29" s="67"/>
    </row>
    <row r="30" spans="1:23" x14ac:dyDescent="0.25">
      <c r="A30" s="41" t="s">
        <v>46</v>
      </c>
      <c r="B30" s="42" t="s">
        <v>43</v>
      </c>
      <c r="C30" s="43">
        <v>22</v>
      </c>
      <c r="D30" s="43" t="s">
        <v>44</v>
      </c>
      <c r="E30" s="44" t="s">
        <v>45</v>
      </c>
      <c r="F30" s="49">
        <v>184.5</v>
      </c>
      <c r="G30" s="50">
        <v>184.82951973743417</v>
      </c>
      <c r="H30" s="47">
        <f t="shared" si="4"/>
        <v>4.6207379934358546</v>
      </c>
      <c r="I30" s="51"/>
      <c r="J30" s="48">
        <f t="shared" si="2"/>
        <v>-0.17828306750040723</v>
      </c>
      <c r="K30" s="82">
        <f t="shared" si="0"/>
        <v>-7.131322700016289E-2</v>
      </c>
      <c r="M30" s="41" t="s">
        <v>46</v>
      </c>
      <c r="N30" s="65" t="s">
        <v>43</v>
      </c>
      <c r="O30" s="44">
        <v>22</v>
      </c>
      <c r="P30" s="43" t="s">
        <v>44</v>
      </c>
      <c r="Q30" s="44" t="s">
        <v>45</v>
      </c>
      <c r="R30" s="47"/>
      <c r="S30" s="47"/>
      <c r="T30" s="44"/>
      <c r="U30" s="44"/>
      <c r="V30" s="51"/>
      <c r="W30" s="67"/>
    </row>
    <row r="31" spans="1:23" x14ac:dyDescent="0.25">
      <c r="A31" s="41" t="s">
        <v>73</v>
      </c>
      <c r="B31" s="42" t="s">
        <v>43</v>
      </c>
      <c r="C31" s="43">
        <v>23</v>
      </c>
      <c r="D31" s="43" t="s">
        <v>44</v>
      </c>
      <c r="E31" s="44" t="s">
        <v>45</v>
      </c>
      <c r="F31" s="45" t="s">
        <v>81</v>
      </c>
      <c r="G31" s="50">
        <v>0</v>
      </c>
      <c r="H31" s="47"/>
      <c r="I31" s="51"/>
      <c r="J31" s="48"/>
      <c r="K31" s="82"/>
      <c r="M31" s="41" t="s">
        <v>73</v>
      </c>
      <c r="N31" s="65" t="s">
        <v>43</v>
      </c>
      <c r="O31" s="44">
        <v>23</v>
      </c>
      <c r="P31" s="43" t="s">
        <v>44</v>
      </c>
      <c r="Q31" s="44" t="s">
        <v>45</v>
      </c>
      <c r="R31" s="47"/>
      <c r="S31" s="68"/>
      <c r="T31" s="69"/>
      <c r="U31" s="44"/>
      <c r="V31" s="51"/>
      <c r="W31" s="67"/>
    </row>
    <row r="32" spans="1:23" x14ac:dyDescent="0.25">
      <c r="A32" s="41" t="s">
        <v>74</v>
      </c>
      <c r="B32" s="42" t="s">
        <v>43</v>
      </c>
      <c r="C32" s="43">
        <v>24</v>
      </c>
      <c r="D32" s="43" t="s">
        <v>44</v>
      </c>
      <c r="E32" s="44" t="s">
        <v>45</v>
      </c>
      <c r="F32" s="45" t="s">
        <v>81</v>
      </c>
      <c r="G32" s="50">
        <v>0</v>
      </c>
      <c r="H32" s="47"/>
      <c r="I32" s="51"/>
      <c r="J32" s="48"/>
      <c r="K32" s="82"/>
      <c r="M32" s="41" t="s">
        <v>74</v>
      </c>
      <c r="N32" s="65" t="s">
        <v>43</v>
      </c>
      <c r="O32" s="44">
        <v>24</v>
      </c>
      <c r="P32" s="43" t="s">
        <v>44</v>
      </c>
      <c r="Q32" s="44" t="s">
        <v>45</v>
      </c>
      <c r="R32" s="47"/>
      <c r="S32" s="68"/>
      <c r="T32" s="69"/>
      <c r="U32" s="44"/>
      <c r="V32" s="51"/>
      <c r="W32" s="67"/>
    </row>
    <row r="33" spans="1:26" x14ac:dyDescent="0.25">
      <c r="A33" s="21" t="s">
        <v>42</v>
      </c>
      <c r="B33" s="35" t="s">
        <v>13</v>
      </c>
      <c r="C33" s="24">
        <v>30</v>
      </c>
      <c r="D33" s="24" t="s">
        <v>29</v>
      </c>
      <c r="E33" s="23" t="s">
        <v>30</v>
      </c>
      <c r="F33" s="36">
        <v>37.4</v>
      </c>
      <c r="G33" s="36">
        <v>37.226672372601328</v>
      </c>
      <c r="H33" s="26">
        <f>0.05*G33</f>
        <v>1.8613336186300664</v>
      </c>
      <c r="I33" s="28">
        <v>4</v>
      </c>
      <c r="J33" s="28">
        <f t="shared" ref="J33:J35" si="5">((F33-G33)/G33)*100</f>
        <v>0.46560064693356468</v>
      </c>
      <c r="K33" s="37">
        <v>0.11</v>
      </c>
      <c r="M33" s="21" t="s">
        <v>42</v>
      </c>
      <c r="N33" s="22" t="s">
        <v>13</v>
      </c>
      <c r="O33" s="23">
        <v>30</v>
      </c>
      <c r="P33" s="24" t="s">
        <v>29</v>
      </c>
      <c r="Q33" s="23" t="s">
        <v>30</v>
      </c>
      <c r="R33" s="36">
        <f>F33</f>
        <v>37.4</v>
      </c>
      <c r="S33" s="25">
        <v>35.49</v>
      </c>
      <c r="T33" s="25">
        <v>1.29</v>
      </c>
      <c r="U33" s="23">
        <v>1</v>
      </c>
      <c r="V33" s="28">
        <f t="shared" ref="V33:V60" si="6">((R33-S33)/S33)*100</f>
        <v>5.3817976894899875</v>
      </c>
      <c r="W33" s="37">
        <v>1.48</v>
      </c>
    </row>
    <row r="34" spans="1:26" x14ac:dyDescent="0.25">
      <c r="A34" s="21" t="s">
        <v>41</v>
      </c>
      <c r="B34" s="35" t="s">
        <v>13</v>
      </c>
      <c r="C34" s="24">
        <v>31</v>
      </c>
      <c r="D34" s="24" t="s">
        <v>29</v>
      </c>
      <c r="E34" s="23" t="s">
        <v>30</v>
      </c>
      <c r="F34" s="36">
        <v>84.5</v>
      </c>
      <c r="G34" s="38">
        <v>81.970447438477805</v>
      </c>
      <c r="H34" s="26">
        <f t="shared" ref="H34:H35" si="7">0.05*G34</f>
        <v>4.0985223719238908</v>
      </c>
      <c r="I34" s="28">
        <v>4</v>
      </c>
      <c r="J34" s="28">
        <f t="shared" si="5"/>
        <v>3.0859323580254068</v>
      </c>
      <c r="K34" s="37">
        <v>0.61</v>
      </c>
      <c r="M34" s="21" t="s">
        <v>41</v>
      </c>
      <c r="N34" s="22" t="s">
        <v>13</v>
      </c>
      <c r="O34" s="23">
        <v>31</v>
      </c>
      <c r="P34" s="24" t="s">
        <v>29</v>
      </c>
      <c r="Q34" s="23" t="s">
        <v>30</v>
      </c>
      <c r="R34" s="36">
        <f t="shared" ref="R34:R69" si="8">F34</f>
        <v>84.5</v>
      </c>
      <c r="S34" s="25">
        <v>81.38</v>
      </c>
      <c r="T34" s="25">
        <v>2.2999999999999998</v>
      </c>
      <c r="U34" s="23">
        <v>1</v>
      </c>
      <c r="V34" s="28">
        <f t="shared" si="6"/>
        <v>3.8338658146964919</v>
      </c>
      <c r="W34" s="37">
        <v>1.36</v>
      </c>
    </row>
    <row r="35" spans="1:26" x14ac:dyDescent="0.25">
      <c r="A35" s="21" t="s">
        <v>40</v>
      </c>
      <c r="B35" s="35" t="s">
        <v>13</v>
      </c>
      <c r="C35" s="24">
        <v>32</v>
      </c>
      <c r="D35" s="24" t="s">
        <v>29</v>
      </c>
      <c r="E35" s="23" t="s">
        <v>30</v>
      </c>
      <c r="F35" s="36">
        <v>59.9</v>
      </c>
      <c r="G35" s="38">
        <v>58.419502562813939</v>
      </c>
      <c r="H35" s="26">
        <f t="shared" si="7"/>
        <v>2.920975128140697</v>
      </c>
      <c r="I35" s="28">
        <v>4</v>
      </c>
      <c r="J35" s="28">
        <f t="shared" si="5"/>
        <v>2.5342520429615023</v>
      </c>
      <c r="K35" s="37">
        <v>0.51</v>
      </c>
      <c r="M35" s="21" t="s">
        <v>40</v>
      </c>
      <c r="N35" s="22" t="s">
        <v>13</v>
      </c>
      <c r="O35" s="23">
        <v>32</v>
      </c>
      <c r="P35" s="24" t="s">
        <v>29</v>
      </c>
      <c r="Q35" s="23" t="s">
        <v>30</v>
      </c>
      <c r="R35" s="36">
        <f t="shared" si="8"/>
        <v>59.9</v>
      </c>
      <c r="S35" s="25">
        <v>57.63</v>
      </c>
      <c r="T35" s="25">
        <v>1.7</v>
      </c>
      <c r="U35" s="23">
        <v>1</v>
      </c>
      <c r="V35" s="28">
        <f t="shared" si="6"/>
        <v>3.9389207010237652</v>
      </c>
      <c r="W35" s="37">
        <v>1.34</v>
      </c>
    </row>
    <row r="36" spans="1:26" x14ac:dyDescent="0.25">
      <c r="A36" s="21" t="s">
        <v>39</v>
      </c>
      <c r="B36" s="35" t="s">
        <v>13</v>
      </c>
      <c r="C36" s="24">
        <v>33</v>
      </c>
      <c r="D36" s="24" t="s">
        <v>29</v>
      </c>
      <c r="E36" s="23" t="s">
        <v>30</v>
      </c>
      <c r="F36" s="36">
        <v>50.2</v>
      </c>
      <c r="G36" s="38"/>
      <c r="H36" s="26"/>
      <c r="I36" s="28"/>
      <c r="J36" s="28"/>
      <c r="K36" s="39"/>
      <c r="M36" s="21" t="s">
        <v>39</v>
      </c>
      <c r="N36" s="22" t="s">
        <v>13</v>
      </c>
      <c r="O36" s="23">
        <v>33</v>
      </c>
      <c r="P36" s="24" t="s">
        <v>29</v>
      </c>
      <c r="Q36" s="23" t="s">
        <v>30</v>
      </c>
      <c r="R36" s="36">
        <f t="shared" si="8"/>
        <v>50.2</v>
      </c>
      <c r="S36" s="25"/>
      <c r="T36" s="25"/>
      <c r="U36" s="23"/>
      <c r="V36" s="28"/>
      <c r="W36" s="39"/>
    </row>
    <row r="37" spans="1:26" x14ac:dyDescent="0.25">
      <c r="A37" s="21" t="s">
        <v>38</v>
      </c>
      <c r="B37" s="35" t="s">
        <v>13</v>
      </c>
      <c r="C37" s="24">
        <v>34</v>
      </c>
      <c r="D37" s="24" t="s">
        <v>29</v>
      </c>
      <c r="E37" s="23" t="s">
        <v>30</v>
      </c>
      <c r="F37" s="36">
        <v>45.6</v>
      </c>
      <c r="G37" s="38"/>
      <c r="H37" s="26"/>
      <c r="I37" s="28"/>
      <c r="J37" s="28"/>
      <c r="K37" s="39"/>
      <c r="M37" s="21" t="s">
        <v>38</v>
      </c>
      <c r="N37" s="22" t="s">
        <v>13</v>
      </c>
      <c r="O37" s="23">
        <v>34</v>
      </c>
      <c r="P37" s="24" t="s">
        <v>29</v>
      </c>
      <c r="Q37" s="23" t="s">
        <v>30</v>
      </c>
      <c r="R37" s="36">
        <f t="shared" si="8"/>
        <v>45.6</v>
      </c>
      <c r="S37" s="25"/>
      <c r="T37" s="25"/>
      <c r="U37" s="23"/>
      <c r="V37" s="28"/>
      <c r="W37" s="39"/>
    </row>
    <row r="38" spans="1:26" x14ac:dyDescent="0.25">
      <c r="A38" s="21" t="s">
        <v>37</v>
      </c>
      <c r="B38" s="35" t="s">
        <v>13</v>
      </c>
      <c r="C38" s="24">
        <v>35</v>
      </c>
      <c r="D38" s="24" t="s">
        <v>29</v>
      </c>
      <c r="E38" s="23" t="s">
        <v>30</v>
      </c>
      <c r="F38" s="36">
        <v>61.7</v>
      </c>
      <c r="G38" s="38"/>
      <c r="H38" s="26"/>
      <c r="I38" s="28"/>
      <c r="J38" s="28"/>
      <c r="K38" s="39"/>
      <c r="M38" s="21" t="s">
        <v>37</v>
      </c>
      <c r="N38" s="22" t="s">
        <v>13</v>
      </c>
      <c r="O38" s="23">
        <v>35</v>
      </c>
      <c r="P38" s="24" t="s">
        <v>29</v>
      </c>
      <c r="Q38" s="23" t="s">
        <v>30</v>
      </c>
      <c r="R38" s="36">
        <f t="shared" si="8"/>
        <v>61.7</v>
      </c>
      <c r="S38" s="25"/>
      <c r="T38" s="25"/>
      <c r="U38" s="23"/>
      <c r="V38" s="28"/>
      <c r="W38" s="39"/>
    </row>
    <row r="39" spans="1:26" x14ac:dyDescent="0.25">
      <c r="A39" s="21" t="s">
        <v>36</v>
      </c>
      <c r="B39" s="35" t="s">
        <v>13</v>
      </c>
      <c r="C39" s="24">
        <v>36</v>
      </c>
      <c r="D39" s="24" t="s">
        <v>29</v>
      </c>
      <c r="E39" s="23" t="s">
        <v>30</v>
      </c>
      <c r="F39" s="36">
        <v>28.4</v>
      </c>
      <c r="G39" s="38"/>
      <c r="H39" s="26"/>
      <c r="I39" s="28"/>
      <c r="J39" s="28"/>
      <c r="K39" s="39"/>
      <c r="M39" s="21" t="s">
        <v>36</v>
      </c>
      <c r="N39" s="22" t="s">
        <v>13</v>
      </c>
      <c r="O39" s="23">
        <v>36</v>
      </c>
      <c r="P39" s="24" t="s">
        <v>29</v>
      </c>
      <c r="Q39" s="23" t="s">
        <v>30</v>
      </c>
      <c r="R39" s="36">
        <f t="shared" si="8"/>
        <v>28.4</v>
      </c>
      <c r="S39" s="25"/>
      <c r="T39" s="25"/>
      <c r="U39" s="23"/>
      <c r="V39" s="28"/>
      <c r="W39" s="39"/>
    </row>
    <row r="40" spans="1:26" x14ac:dyDescent="0.25">
      <c r="A40" s="21" t="s">
        <v>35</v>
      </c>
      <c r="B40" s="35" t="s">
        <v>13</v>
      </c>
      <c r="C40" s="24">
        <v>37</v>
      </c>
      <c r="D40" s="24" t="s">
        <v>29</v>
      </c>
      <c r="E40" s="23" t="s">
        <v>30</v>
      </c>
      <c r="F40" s="36">
        <v>37.200000000000003</v>
      </c>
      <c r="G40" s="38"/>
      <c r="H40" s="26"/>
      <c r="I40" s="28"/>
      <c r="J40" s="28"/>
      <c r="K40" s="39"/>
      <c r="M40" s="21" t="s">
        <v>35</v>
      </c>
      <c r="N40" s="22" t="s">
        <v>13</v>
      </c>
      <c r="O40" s="23">
        <v>37</v>
      </c>
      <c r="P40" s="24" t="s">
        <v>29</v>
      </c>
      <c r="Q40" s="23" t="s">
        <v>30</v>
      </c>
      <c r="R40" s="36">
        <f t="shared" si="8"/>
        <v>37.200000000000003</v>
      </c>
      <c r="S40" s="25"/>
      <c r="T40" s="25"/>
      <c r="U40" s="23"/>
      <c r="V40" s="28"/>
      <c r="W40" s="39"/>
      <c r="Z40" s="55" t="s">
        <v>77</v>
      </c>
    </row>
    <row r="41" spans="1:26" x14ac:dyDescent="0.25">
      <c r="A41" s="21" t="s">
        <v>34</v>
      </c>
      <c r="B41" s="35" t="s">
        <v>13</v>
      </c>
      <c r="C41" s="24">
        <v>38</v>
      </c>
      <c r="D41" s="24" t="s">
        <v>29</v>
      </c>
      <c r="E41" s="23" t="s">
        <v>30</v>
      </c>
      <c r="F41" s="36">
        <v>49.3</v>
      </c>
      <c r="G41" s="38"/>
      <c r="H41" s="26"/>
      <c r="I41" s="28"/>
      <c r="J41" s="28"/>
      <c r="K41" s="39"/>
      <c r="M41" s="21" t="s">
        <v>34</v>
      </c>
      <c r="N41" s="22" t="s">
        <v>13</v>
      </c>
      <c r="O41" s="23">
        <v>38</v>
      </c>
      <c r="P41" s="24" t="s">
        <v>29</v>
      </c>
      <c r="Q41" s="23" t="s">
        <v>30</v>
      </c>
      <c r="R41" s="36">
        <f t="shared" si="8"/>
        <v>49.3</v>
      </c>
      <c r="S41" s="25"/>
      <c r="T41" s="25"/>
      <c r="U41" s="23"/>
      <c r="V41" s="28"/>
      <c r="W41" s="39"/>
    </row>
    <row r="42" spans="1:26" x14ac:dyDescent="0.25">
      <c r="A42" s="21" t="s">
        <v>33</v>
      </c>
      <c r="B42" s="35" t="s">
        <v>13</v>
      </c>
      <c r="C42" s="24">
        <v>39</v>
      </c>
      <c r="D42" s="24" t="s">
        <v>29</v>
      </c>
      <c r="E42" s="23" t="s">
        <v>30</v>
      </c>
      <c r="F42" s="36">
        <v>81.5</v>
      </c>
      <c r="G42" s="28"/>
      <c r="H42" s="26"/>
      <c r="I42" s="28"/>
      <c r="J42" s="28"/>
      <c r="K42" s="39"/>
      <c r="M42" s="21" t="s">
        <v>33</v>
      </c>
      <c r="N42" s="22" t="s">
        <v>13</v>
      </c>
      <c r="O42" s="23">
        <v>39</v>
      </c>
      <c r="P42" s="24" t="s">
        <v>29</v>
      </c>
      <c r="Q42" s="23" t="s">
        <v>30</v>
      </c>
      <c r="R42" s="36">
        <f t="shared" si="8"/>
        <v>81.5</v>
      </c>
      <c r="S42" s="25"/>
      <c r="T42" s="25"/>
      <c r="U42" s="23"/>
      <c r="V42" s="28"/>
      <c r="W42" s="39"/>
    </row>
    <row r="43" spans="1:26" x14ac:dyDescent="0.25">
      <c r="A43" s="21" t="s">
        <v>32</v>
      </c>
      <c r="B43" s="35" t="s">
        <v>13</v>
      </c>
      <c r="C43" s="24">
        <v>40</v>
      </c>
      <c r="D43" s="24" t="s">
        <v>29</v>
      </c>
      <c r="E43" s="23" t="s">
        <v>30</v>
      </c>
      <c r="F43" s="36">
        <v>57.6</v>
      </c>
      <c r="G43" s="28"/>
      <c r="H43" s="26"/>
      <c r="I43" s="28"/>
      <c r="J43" s="28"/>
      <c r="K43" s="39"/>
      <c r="M43" s="21" t="s">
        <v>32</v>
      </c>
      <c r="N43" s="22" t="s">
        <v>13</v>
      </c>
      <c r="O43" s="23">
        <v>40</v>
      </c>
      <c r="P43" s="24" t="s">
        <v>29</v>
      </c>
      <c r="Q43" s="23" t="s">
        <v>30</v>
      </c>
      <c r="R43" s="36">
        <f t="shared" si="8"/>
        <v>57.6</v>
      </c>
      <c r="S43" s="25"/>
      <c r="T43" s="25"/>
      <c r="U43" s="23"/>
      <c r="V43" s="28"/>
      <c r="W43" s="39"/>
    </row>
    <row r="44" spans="1:26" x14ac:dyDescent="0.25">
      <c r="A44" s="21" t="s">
        <v>31</v>
      </c>
      <c r="B44" s="35" t="s">
        <v>13</v>
      </c>
      <c r="C44" s="24">
        <v>41</v>
      </c>
      <c r="D44" s="24" t="s">
        <v>29</v>
      </c>
      <c r="E44" s="23" t="s">
        <v>30</v>
      </c>
      <c r="F44" s="36">
        <v>73.099999999999994</v>
      </c>
      <c r="G44" s="38"/>
      <c r="H44" s="26"/>
      <c r="I44" s="28"/>
      <c r="J44" s="28"/>
      <c r="K44" s="39"/>
      <c r="M44" s="21" t="s">
        <v>31</v>
      </c>
      <c r="N44" s="22" t="s">
        <v>13</v>
      </c>
      <c r="O44" s="23">
        <v>41</v>
      </c>
      <c r="P44" s="24" t="s">
        <v>29</v>
      </c>
      <c r="Q44" s="23" t="s">
        <v>30</v>
      </c>
      <c r="R44" s="36">
        <f t="shared" si="8"/>
        <v>73.099999999999994</v>
      </c>
      <c r="S44" s="36"/>
      <c r="T44" s="25"/>
      <c r="U44" s="23"/>
      <c r="V44" s="28"/>
      <c r="W44" s="39"/>
    </row>
    <row r="45" spans="1:26" x14ac:dyDescent="0.25">
      <c r="A45" s="21" t="s">
        <v>28</v>
      </c>
      <c r="B45" s="35" t="s">
        <v>13</v>
      </c>
      <c r="C45" s="24">
        <v>42</v>
      </c>
      <c r="D45" s="24" t="s">
        <v>29</v>
      </c>
      <c r="E45" s="23" t="s">
        <v>30</v>
      </c>
      <c r="F45" s="36">
        <v>83.9</v>
      </c>
      <c r="G45" s="38">
        <v>81.970447438477805</v>
      </c>
      <c r="H45" s="26">
        <f t="shared" ref="H45" si="9">0.05*G45</f>
        <v>4.0985223719238908</v>
      </c>
      <c r="I45" s="28">
        <v>4</v>
      </c>
      <c r="J45" s="28">
        <f t="shared" ref="J45:J47" si="10">((F45-G45)/G45)*100</f>
        <v>2.3539612406903219</v>
      </c>
      <c r="K45" s="37">
        <v>0.46</v>
      </c>
      <c r="M45" s="21" t="s">
        <v>28</v>
      </c>
      <c r="N45" s="22" t="s">
        <v>13</v>
      </c>
      <c r="O45" s="23">
        <v>42</v>
      </c>
      <c r="P45" s="24" t="s">
        <v>29</v>
      </c>
      <c r="Q45" s="23" t="s">
        <v>30</v>
      </c>
      <c r="R45" s="36">
        <f t="shared" si="8"/>
        <v>83.9</v>
      </c>
      <c r="S45" s="36">
        <v>81.55</v>
      </c>
      <c r="T45" s="25">
        <v>2.17</v>
      </c>
      <c r="U45" s="23">
        <v>1</v>
      </c>
      <c r="V45" s="28">
        <f t="shared" si="6"/>
        <v>2.8816676885346517</v>
      </c>
      <c r="W45" s="37">
        <v>1.0900000000000001</v>
      </c>
    </row>
    <row r="46" spans="1:26" x14ac:dyDescent="0.25">
      <c r="A46" s="41" t="s">
        <v>22</v>
      </c>
      <c r="B46" s="42" t="s">
        <v>13</v>
      </c>
      <c r="C46" s="43">
        <v>43</v>
      </c>
      <c r="D46" s="43" t="s">
        <v>27</v>
      </c>
      <c r="E46" s="44" t="s">
        <v>23</v>
      </c>
      <c r="F46" s="50">
        <v>39.6</v>
      </c>
      <c r="G46" s="83">
        <v>50.529965992862202</v>
      </c>
      <c r="H46" s="47">
        <f>0.05*G46</f>
        <v>2.5264982996431105</v>
      </c>
      <c r="I46" s="51">
        <v>4</v>
      </c>
      <c r="J46" s="51">
        <f t="shared" si="10"/>
        <v>-21.630661683813827</v>
      </c>
      <c r="K46" s="82">
        <v>-4.32</v>
      </c>
      <c r="M46" s="41" t="s">
        <v>22</v>
      </c>
      <c r="N46" s="42" t="s">
        <v>13</v>
      </c>
      <c r="O46" s="44">
        <v>43</v>
      </c>
      <c r="P46" s="43" t="s">
        <v>27</v>
      </c>
      <c r="Q46" s="44" t="s">
        <v>23</v>
      </c>
      <c r="R46" s="50">
        <f t="shared" si="8"/>
        <v>39.6</v>
      </c>
      <c r="S46" s="47">
        <v>48.96</v>
      </c>
      <c r="T46" s="47">
        <v>4.47</v>
      </c>
      <c r="U46" s="44">
        <v>1</v>
      </c>
      <c r="V46" s="51">
        <f t="shared" si="6"/>
        <v>-19.117647058823529</v>
      </c>
      <c r="W46" s="37">
        <v>-2.1</v>
      </c>
    </row>
    <row r="47" spans="1:26" x14ac:dyDescent="0.25">
      <c r="A47" s="41" t="s">
        <v>12</v>
      </c>
      <c r="B47" s="42" t="s">
        <v>13</v>
      </c>
      <c r="C47" s="43">
        <v>44</v>
      </c>
      <c r="D47" s="43" t="s">
        <v>27</v>
      </c>
      <c r="E47" s="44" t="s">
        <v>23</v>
      </c>
      <c r="F47" s="50">
        <v>82.2</v>
      </c>
      <c r="G47" s="51">
        <v>104.94157725559208</v>
      </c>
      <c r="H47" s="47">
        <f t="shared" ref="H47:H48" si="11">0.05*G47</f>
        <v>5.2470788627796043</v>
      </c>
      <c r="I47" s="51">
        <v>4</v>
      </c>
      <c r="J47" s="51">
        <f t="shared" si="10"/>
        <v>-21.67070273796579</v>
      </c>
      <c r="K47" s="82">
        <v>-4.33</v>
      </c>
      <c r="M47" s="41" t="s">
        <v>12</v>
      </c>
      <c r="N47" s="42" t="s">
        <v>13</v>
      </c>
      <c r="O47" s="44">
        <v>44</v>
      </c>
      <c r="P47" s="43" t="s">
        <v>27</v>
      </c>
      <c r="Q47" s="44" t="s">
        <v>23</v>
      </c>
      <c r="R47" s="50">
        <f t="shared" si="8"/>
        <v>82.2</v>
      </c>
      <c r="S47" s="47">
        <v>101.1</v>
      </c>
      <c r="T47" s="47">
        <v>6.6</v>
      </c>
      <c r="U47" s="44">
        <v>1</v>
      </c>
      <c r="V47" s="51">
        <f t="shared" si="6"/>
        <v>-18.694362017804149</v>
      </c>
      <c r="W47" s="37">
        <v>-2.88</v>
      </c>
    </row>
    <row r="48" spans="1:26" x14ac:dyDescent="0.25">
      <c r="A48" s="41" t="s">
        <v>21</v>
      </c>
      <c r="B48" s="42" t="s">
        <v>13</v>
      </c>
      <c r="C48" s="43">
        <v>45</v>
      </c>
      <c r="D48" s="43" t="s">
        <v>27</v>
      </c>
      <c r="E48" s="44" t="s">
        <v>23</v>
      </c>
      <c r="F48" s="50">
        <v>112.2</v>
      </c>
      <c r="G48" s="51">
        <v>141.77655712825091</v>
      </c>
      <c r="H48" s="47">
        <f t="shared" si="11"/>
        <v>7.0888278564125464</v>
      </c>
      <c r="I48" s="51">
        <v>4</v>
      </c>
      <c r="J48" s="51">
        <f t="shared" ref="J48:J59" si="12">((F48-G48)/G48)*100</f>
        <v>-20.86138761395933</v>
      </c>
      <c r="K48" s="82">
        <v>-4.17</v>
      </c>
      <c r="M48" s="41" t="s">
        <v>21</v>
      </c>
      <c r="N48" s="42" t="s">
        <v>13</v>
      </c>
      <c r="O48" s="44">
        <v>45</v>
      </c>
      <c r="P48" s="43" t="s">
        <v>27</v>
      </c>
      <c r="Q48" s="44" t="s">
        <v>23</v>
      </c>
      <c r="R48" s="50">
        <f t="shared" si="8"/>
        <v>112.2</v>
      </c>
      <c r="S48" s="47">
        <v>140.4</v>
      </c>
      <c r="T48" s="47">
        <v>6.1</v>
      </c>
      <c r="U48" s="44">
        <v>1</v>
      </c>
      <c r="V48" s="51">
        <f t="shared" si="6"/>
        <v>-20.085470085470085</v>
      </c>
      <c r="W48" s="37">
        <v>-4.59</v>
      </c>
    </row>
    <row r="49" spans="1:23" x14ac:dyDescent="0.25">
      <c r="A49" s="41" t="s">
        <v>17</v>
      </c>
      <c r="B49" s="42" t="s">
        <v>13</v>
      </c>
      <c r="C49" s="43">
        <v>46</v>
      </c>
      <c r="D49" s="43" t="s">
        <v>27</v>
      </c>
      <c r="E49" s="44" t="s">
        <v>23</v>
      </c>
      <c r="F49" s="50">
        <v>76.400000000000006</v>
      </c>
      <c r="G49" s="83">
        <v>97.507987725773162</v>
      </c>
      <c r="H49" s="47">
        <f>0.05*G49</f>
        <v>4.8753993862886587</v>
      </c>
      <c r="I49" s="51">
        <v>4</v>
      </c>
      <c r="J49" s="51">
        <f t="shared" si="12"/>
        <v>-21.647444704875113</v>
      </c>
      <c r="K49" s="82">
        <v>-4.33</v>
      </c>
      <c r="M49" s="41" t="s">
        <v>17</v>
      </c>
      <c r="N49" s="42" t="s">
        <v>13</v>
      </c>
      <c r="O49" s="44">
        <v>46</v>
      </c>
      <c r="P49" s="43" t="s">
        <v>27</v>
      </c>
      <c r="Q49" s="44" t="s">
        <v>23</v>
      </c>
      <c r="R49" s="50">
        <f t="shared" si="8"/>
        <v>76.400000000000006</v>
      </c>
      <c r="S49" s="47">
        <v>95.78</v>
      </c>
      <c r="T49" s="47">
        <v>3.38</v>
      </c>
      <c r="U49" s="44">
        <v>1</v>
      </c>
      <c r="V49" s="51">
        <f t="shared" si="6"/>
        <v>-20.233869283775313</v>
      </c>
      <c r="W49" s="37">
        <v>-5.74</v>
      </c>
    </row>
    <row r="50" spans="1:23" x14ac:dyDescent="0.25">
      <c r="A50" s="41" t="s">
        <v>16</v>
      </c>
      <c r="B50" s="42" t="s">
        <v>13</v>
      </c>
      <c r="C50" s="43">
        <v>47</v>
      </c>
      <c r="D50" s="43" t="s">
        <v>25</v>
      </c>
      <c r="E50" s="44" t="s">
        <v>23</v>
      </c>
      <c r="F50" s="50">
        <v>30.3</v>
      </c>
      <c r="G50" s="51">
        <v>94.155364832847837</v>
      </c>
      <c r="H50" s="47">
        <f t="shared" ref="H50:H54" si="13">0.075*G50</f>
        <v>7.0616523624635876</v>
      </c>
      <c r="I50" s="51">
        <v>4</v>
      </c>
      <c r="J50" s="51">
        <f t="shared" si="12"/>
        <v>-67.819146520444178</v>
      </c>
      <c r="K50" s="82">
        <v>-9.0399999999999991</v>
      </c>
      <c r="M50" s="41" t="s">
        <v>16</v>
      </c>
      <c r="N50" s="42" t="s">
        <v>13</v>
      </c>
      <c r="O50" s="44">
        <v>47</v>
      </c>
      <c r="P50" s="43" t="s">
        <v>25</v>
      </c>
      <c r="Q50" s="44" t="s">
        <v>23</v>
      </c>
      <c r="R50" s="50">
        <f t="shared" si="8"/>
        <v>30.3</v>
      </c>
      <c r="S50" s="47">
        <v>88.08</v>
      </c>
      <c r="T50" s="47">
        <v>6.5</v>
      </c>
      <c r="U50" s="44">
        <v>1</v>
      </c>
      <c r="V50" s="51">
        <f t="shared" si="6"/>
        <v>-65.599455040871931</v>
      </c>
      <c r="W50" s="37">
        <v>-8.89</v>
      </c>
    </row>
    <row r="51" spans="1:23" x14ac:dyDescent="0.25">
      <c r="A51" s="41" t="s">
        <v>12</v>
      </c>
      <c r="B51" s="42" t="s">
        <v>13</v>
      </c>
      <c r="C51" s="43">
        <v>48</v>
      </c>
      <c r="D51" s="43" t="s">
        <v>25</v>
      </c>
      <c r="E51" s="44" t="s">
        <v>23</v>
      </c>
      <c r="F51" s="50">
        <v>78.2</v>
      </c>
      <c r="G51" s="83">
        <v>212.49440371482166</v>
      </c>
      <c r="H51" s="47">
        <f t="shared" si="13"/>
        <v>15.937080278611624</v>
      </c>
      <c r="I51" s="51">
        <v>4</v>
      </c>
      <c r="J51" s="51">
        <f t="shared" si="12"/>
        <v>-63.199030829560868</v>
      </c>
      <c r="K51" s="82">
        <v>-8.43</v>
      </c>
      <c r="M51" s="41" t="s">
        <v>12</v>
      </c>
      <c r="N51" s="42" t="s">
        <v>13</v>
      </c>
      <c r="O51" s="44">
        <v>48</v>
      </c>
      <c r="P51" s="43" t="s">
        <v>25</v>
      </c>
      <c r="Q51" s="44" t="s">
        <v>23</v>
      </c>
      <c r="R51" s="50">
        <f t="shared" si="8"/>
        <v>78.2</v>
      </c>
      <c r="S51" s="47">
        <v>210.2</v>
      </c>
      <c r="T51" s="47">
        <v>9.6</v>
      </c>
      <c r="U51" s="44">
        <v>1</v>
      </c>
      <c r="V51" s="51">
        <f t="shared" si="6"/>
        <v>-62.797335870599433</v>
      </c>
      <c r="W51" s="37">
        <v>-13.77</v>
      </c>
    </row>
    <row r="52" spans="1:23" x14ac:dyDescent="0.25">
      <c r="A52" s="41" t="s">
        <v>24</v>
      </c>
      <c r="B52" s="42" t="s">
        <v>13</v>
      </c>
      <c r="C52" s="43">
        <v>49</v>
      </c>
      <c r="D52" s="43" t="s">
        <v>25</v>
      </c>
      <c r="E52" s="44" t="s">
        <v>23</v>
      </c>
      <c r="F52" s="50">
        <v>27</v>
      </c>
      <c r="G52" s="83">
        <v>82.749679882828687</v>
      </c>
      <c r="H52" s="47">
        <f t="shared" si="13"/>
        <v>6.2062259912121513</v>
      </c>
      <c r="I52" s="51">
        <v>4</v>
      </c>
      <c r="J52" s="51">
        <f t="shared" si="12"/>
        <v>-67.371474985484809</v>
      </c>
      <c r="K52" s="82">
        <v>-8.98</v>
      </c>
      <c r="M52" s="41" t="s">
        <v>24</v>
      </c>
      <c r="N52" s="42" t="s">
        <v>13</v>
      </c>
      <c r="O52" s="44">
        <v>49</v>
      </c>
      <c r="P52" s="43" t="s">
        <v>25</v>
      </c>
      <c r="Q52" s="44" t="s">
        <v>23</v>
      </c>
      <c r="R52" s="50">
        <f t="shared" si="8"/>
        <v>27</v>
      </c>
      <c r="S52" s="47">
        <v>82.32</v>
      </c>
      <c r="T52" s="47">
        <v>5.69</v>
      </c>
      <c r="U52" s="44">
        <v>1</v>
      </c>
      <c r="V52" s="51">
        <f t="shared" si="6"/>
        <v>-67.201166180758008</v>
      </c>
      <c r="W52" s="37">
        <v>-9.7200000000000006</v>
      </c>
    </row>
    <row r="53" spans="1:23" x14ac:dyDescent="0.25">
      <c r="A53" s="41" t="s">
        <v>20</v>
      </c>
      <c r="B53" s="42" t="s">
        <v>13</v>
      </c>
      <c r="C53" s="43">
        <v>50</v>
      </c>
      <c r="D53" s="43" t="s">
        <v>25</v>
      </c>
      <c r="E53" s="44" t="s">
        <v>23</v>
      </c>
      <c r="F53" s="50">
        <v>20.3</v>
      </c>
      <c r="G53" s="83">
        <v>64.704750368201985</v>
      </c>
      <c r="H53" s="47">
        <f t="shared" si="13"/>
        <v>4.8528562776151487</v>
      </c>
      <c r="I53" s="51">
        <v>4</v>
      </c>
      <c r="J53" s="51">
        <f t="shared" si="12"/>
        <v>-68.62672387346683</v>
      </c>
      <c r="K53" s="82">
        <v>-9.15</v>
      </c>
      <c r="M53" s="41" t="s">
        <v>20</v>
      </c>
      <c r="N53" s="42" t="s">
        <v>13</v>
      </c>
      <c r="O53" s="44">
        <v>50</v>
      </c>
      <c r="P53" s="43" t="s">
        <v>25</v>
      </c>
      <c r="Q53" s="44" t="s">
        <v>23</v>
      </c>
      <c r="R53" s="50">
        <f t="shared" si="8"/>
        <v>20.3</v>
      </c>
      <c r="S53" s="47">
        <v>63.13</v>
      </c>
      <c r="T53" s="47">
        <v>9.83</v>
      </c>
      <c r="U53" s="44">
        <v>1</v>
      </c>
      <c r="V53" s="51">
        <f t="shared" si="6"/>
        <v>-67.844131157928075</v>
      </c>
      <c r="W53" s="37">
        <v>-4.3499999999999996</v>
      </c>
    </row>
    <row r="54" spans="1:23" x14ac:dyDescent="0.25">
      <c r="A54" s="41" t="s">
        <v>17</v>
      </c>
      <c r="B54" s="42" t="s">
        <v>13</v>
      </c>
      <c r="C54" s="43">
        <v>51</v>
      </c>
      <c r="D54" s="43" t="s">
        <v>25</v>
      </c>
      <c r="E54" s="44" t="s">
        <v>23</v>
      </c>
      <c r="F54" s="50">
        <v>102.6</v>
      </c>
      <c r="G54" s="51">
        <v>282.37225322227192</v>
      </c>
      <c r="H54" s="47">
        <f t="shared" si="13"/>
        <v>21.177918991670392</v>
      </c>
      <c r="I54" s="44">
        <v>4</v>
      </c>
      <c r="J54" s="51">
        <f t="shared" si="12"/>
        <v>-63.664985199789633</v>
      </c>
      <c r="K54" s="82">
        <v>-8.49</v>
      </c>
      <c r="M54" s="41" t="s">
        <v>17</v>
      </c>
      <c r="N54" s="42" t="s">
        <v>13</v>
      </c>
      <c r="O54" s="44">
        <v>51</v>
      </c>
      <c r="P54" s="43" t="s">
        <v>25</v>
      </c>
      <c r="Q54" s="44" t="s">
        <v>23</v>
      </c>
      <c r="R54" s="50">
        <f t="shared" si="8"/>
        <v>102.6</v>
      </c>
      <c r="S54" s="47">
        <v>283.3</v>
      </c>
      <c r="T54" s="47">
        <v>11.2</v>
      </c>
      <c r="U54" s="44">
        <v>1</v>
      </c>
      <c r="V54" s="51">
        <f t="shared" si="6"/>
        <v>-63.783974585245332</v>
      </c>
      <c r="W54" s="37">
        <v>-16.170000000000002</v>
      </c>
    </row>
    <row r="55" spans="1:23" x14ac:dyDescent="0.25">
      <c r="A55" s="41" t="s">
        <v>12</v>
      </c>
      <c r="B55" s="42" t="s">
        <v>13</v>
      </c>
      <c r="C55" s="43">
        <v>52</v>
      </c>
      <c r="D55" s="43" t="s">
        <v>76</v>
      </c>
      <c r="E55" s="44" t="s">
        <v>23</v>
      </c>
      <c r="F55" s="50">
        <v>61.5</v>
      </c>
      <c r="G55" s="51">
        <v>65.318746697234772</v>
      </c>
      <c r="H55" s="47">
        <f t="shared" ref="H55:H59" si="14">0.05*G55</f>
        <v>3.2659373348617389</v>
      </c>
      <c r="I55" s="44">
        <v>4</v>
      </c>
      <c r="J55" s="51">
        <f t="shared" si="12"/>
        <v>-5.8463257339204828</v>
      </c>
      <c r="K55" s="82">
        <v>-1.1599999999999999</v>
      </c>
      <c r="M55" s="41" t="s">
        <v>12</v>
      </c>
      <c r="N55" s="42" t="s">
        <v>13</v>
      </c>
      <c r="O55" s="44">
        <v>52</v>
      </c>
      <c r="P55" s="43" t="s">
        <v>76</v>
      </c>
      <c r="Q55" s="44" t="s">
        <v>23</v>
      </c>
      <c r="R55" s="50">
        <f t="shared" si="8"/>
        <v>61.5</v>
      </c>
      <c r="S55" s="47">
        <v>64.760000000000005</v>
      </c>
      <c r="T55" s="47">
        <v>4.5599999999999996</v>
      </c>
      <c r="U55" s="44">
        <v>1</v>
      </c>
      <c r="V55" s="51">
        <f t="shared" si="6"/>
        <v>-5.0339715873996367</v>
      </c>
      <c r="W55" s="37">
        <v>-0.72</v>
      </c>
    </row>
    <row r="56" spans="1:23" x14ac:dyDescent="0.25">
      <c r="A56" s="41" t="s">
        <v>26</v>
      </c>
      <c r="B56" s="42" t="s">
        <v>13</v>
      </c>
      <c r="C56" s="43">
        <v>53</v>
      </c>
      <c r="D56" s="43" t="s">
        <v>76</v>
      </c>
      <c r="E56" s="44" t="s">
        <v>23</v>
      </c>
      <c r="F56" s="50">
        <v>211.6</v>
      </c>
      <c r="G56" s="51">
        <v>221.61715495250212</v>
      </c>
      <c r="H56" s="47">
        <f t="shared" si="14"/>
        <v>11.080857747625107</v>
      </c>
      <c r="I56" s="44">
        <v>4</v>
      </c>
      <c r="J56" s="51">
        <f t="shared" si="12"/>
        <v>-4.5200268700539192</v>
      </c>
      <c r="K56" s="82">
        <v>-0.9</v>
      </c>
      <c r="M56" s="41" t="s">
        <v>26</v>
      </c>
      <c r="N56" s="42" t="s">
        <v>13</v>
      </c>
      <c r="O56" s="44">
        <v>53</v>
      </c>
      <c r="P56" s="43" t="s">
        <v>76</v>
      </c>
      <c r="Q56" s="44" t="s">
        <v>23</v>
      </c>
      <c r="R56" s="50">
        <f t="shared" si="8"/>
        <v>211.6</v>
      </c>
      <c r="S56" s="47">
        <v>216.6</v>
      </c>
      <c r="T56" s="47">
        <v>10.1</v>
      </c>
      <c r="U56" s="44">
        <v>1</v>
      </c>
      <c r="V56" s="51">
        <f t="shared" si="6"/>
        <v>-2.3084025854108958</v>
      </c>
      <c r="W56" s="37">
        <v>-0.49</v>
      </c>
    </row>
    <row r="57" spans="1:23" x14ac:dyDescent="0.25">
      <c r="A57" s="41" t="s">
        <v>21</v>
      </c>
      <c r="B57" s="42" t="s">
        <v>13</v>
      </c>
      <c r="C57" s="43">
        <v>54</v>
      </c>
      <c r="D57" s="43" t="s">
        <v>76</v>
      </c>
      <c r="E57" s="44" t="s">
        <v>23</v>
      </c>
      <c r="F57" s="50">
        <v>96.6</v>
      </c>
      <c r="G57" s="51">
        <v>99.891508625970431</v>
      </c>
      <c r="H57" s="47">
        <f t="shared" si="14"/>
        <v>4.9945754312985216</v>
      </c>
      <c r="I57" s="44">
        <v>4</v>
      </c>
      <c r="J57" s="51">
        <f t="shared" si="12"/>
        <v>-3.2950835073429747</v>
      </c>
      <c r="K57" s="82">
        <v>-0.66</v>
      </c>
      <c r="M57" s="41" t="s">
        <v>21</v>
      </c>
      <c r="N57" s="42" t="s">
        <v>13</v>
      </c>
      <c r="O57" s="44">
        <v>54</v>
      </c>
      <c r="P57" s="43" t="s">
        <v>76</v>
      </c>
      <c r="Q57" s="44" t="s">
        <v>23</v>
      </c>
      <c r="R57" s="50">
        <f t="shared" si="8"/>
        <v>96.6</v>
      </c>
      <c r="S57" s="47">
        <v>99.12</v>
      </c>
      <c r="T57" s="47">
        <v>5.39</v>
      </c>
      <c r="U57" s="44">
        <v>1</v>
      </c>
      <c r="V57" s="51">
        <f t="shared" si="6"/>
        <v>-2.5423728813559423</v>
      </c>
      <c r="W57" s="37">
        <v>-0.47</v>
      </c>
    </row>
    <row r="58" spans="1:23" x14ac:dyDescent="0.25">
      <c r="A58" s="41" t="s">
        <v>20</v>
      </c>
      <c r="B58" s="42" t="s">
        <v>13</v>
      </c>
      <c r="C58" s="43">
        <v>55</v>
      </c>
      <c r="D58" s="43" t="s">
        <v>76</v>
      </c>
      <c r="E58" s="44" t="s">
        <v>23</v>
      </c>
      <c r="F58" s="50">
        <v>420.7</v>
      </c>
      <c r="G58" s="51">
        <v>431.98432660981905</v>
      </c>
      <c r="H58" s="47">
        <f t="shared" si="14"/>
        <v>21.599216330490954</v>
      </c>
      <c r="I58" s="44">
        <v>4</v>
      </c>
      <c r="J58" s="51">
        <f t="shared" si="12"/>
        <v>-2.6122074146480312</v>
      </c>
      <c r="K58" s="82">
        <v>-0.52</v>
      </c>
      <c r="M58" s="41" t="s">
        <v>20</v>
      </c>
      <c r="N58" s="42" t="s">
        <v>13</v>
      </c>
      <c r="O58" s="44">
        <v>55</v>
      </c>
      <c r="P58" s="43" t="s">
        <v>76</v>
      </c>
      <c r="Q58" s="44" t="s">
        <v>23</v>
      </c>
      <c r="R58" s="50">
        <f t="shared" si="8"/>
        <v>420.7</v>
      </c>
      <c r="S58" s="47">
        <v>429.6</v>
      </c>
      <c r="T58" s="47">
        <v>11</v>
      </c>
      <c r="U58" s="44">
        <v>1</v>
      </c>
      <c r="V58" s="51">
        <f t="shared" si="6"/>
        <v>-2.0716945996275684</v>
      </c>
      <c r="W58" s="37">
        <v>-0.81</v>
      </c>
    </row>
    <row r="59" spans="1:23" x14ac:dyDescent="0.25">
      <c r="A59" s="41" t="s">
        <v>19</v>
      </c>
      <c r="B59" s="42" t="s">
        <v>13</v>
      </c>
      <c r="C59" s="43">
        <v>56</v>
      </c>
      <c r="D59" s="43" t="s">
        <v>76</v>
      </c>
      <c r="E59" s="44" t="s">
        <v>23</v>
      </c>
      <c r="F59" s="50">
        <v>56.4</v>
      </c>
      <c r="G59" s="83">
        <v>63.569115578957032</v>
      </c>
      <c r="H59" s="47">
        <f t="shared" si="14"/>
        <v>3.1784557789478516</v>
      </c>
      <c r="I59" s="44">
        <v>4</v>
      </c>
      <c r="J59" s="51">
        <f t="shared" si="12"/>
        <v>-11.27767078976035</v>
      </c>
      <c r="K59" s="82">
        <v>-2.2599999999999998</v>
      </c>
      <c r="M59" s="41" t="s">
        <v>19</v>
      </c>
      <c r="N59" s="42" t="s">
        <v>13</v>
      </c>
      <c r="O59" s="44">
        <v>56</v>
      </c>
      <c r="P59" s="43" t="s">
        <v>76</v>
      </c>
      <c r="Q59" s="44" t="s">
        <v>23</v>
      </c>
      <c r="R59" s="50">
        <f t="shared" si="8"/>
        <v>56.4</v>
      </c>
      <c r="S59" s="47">
        <v>59.66</v>
      </c>
      <c r="T59" s="47">
        <v>9.5</v>
      </c>
      <c r="U59" s="44">
        <v>1</v>
      </c>
      <c r="V59" s="51">
        <f t="shared" si="6"/>
        <v>-5.4642976868923876</v>
      </c>
      <c r="W59" s="37">
        <v>-0.34</v>
      </c>
    </row>
    <row r="60" spans="1:23" x14ac:dyDescent="0.25">
      <c r="A60" s="41" t="s">
        <v>17</v>
      </c>
      <c r="B60" s="42" t="s">
        <v>13</v>
      </c>
      <c r="C60" s="43">
        <v>57</v>
      </c>
      <c r="D60" s="43" t="s">
        <v>76</v>
      </c>
      <c r="E60" s="44" t="s">
        <v>23</v>
      </c>
      <c r="F60" s="50">
        <v>255.5</v>
      </c>
      <c r="G60" s="83">
        <v>264.69298610400398</v>
      </c>
      <c r="H60" s="47">
        <f t="shared" ref="H60" si="15">0.05*G60</f>
        <v>13.2346493052002</v>
      </c>
      <c r="I60" s="44">
        <v>4</v>
      </c>
      <c r="J60" s="51">
        <f t="shared" ref="J60" si="16">((F60-G60)/G60)*100</f>
        <v>-3.4730750668216959</v>
      </c>
      <c r="K60" s="82">
        <v>-0.7</v>
      </c>
      <c r="M60" s="41" t="s">
        <v>17</v>
      </c>
      <c r="N60" s="42" t="s">
        <v>13</v>
      </c>
      <c r="O60" s="44">
        <v>57</v>
      </c>
      <c r="P60" s="43" t="s">
        <v>76</v>
      </c>
      <c r="Q60" s="44" t="s">
        <v>23</v>
      </c>
      <c r="R60" s="50">
        <f t="shared" si="8"/>
        <v>255.5</v>
      </c>
      <c r="S60" s="47">
        <v>263.3</v>
      </c>
      <c r="T60" s="47">
        <v>7.5</v>
      </c>
      <c r="U60" s="44" t="s">
        <v>75</v>
      </c>
      <c r="V60" s="51">
        <f t="shared" si="6"/>
        <v>-2.962400303835933</v>
      </c>
      <c r="W60" s="37">
        <v>-1.04</v>
      </c>
    </row>
    <row r="61" spans="1:23" x14ac:dyDescent="0.25">
      <c r="A61" s="41" t="s">
        <v>22</v>
      </c>
      <c r="B61" s="42" t="s">
        <v>13</v>
      </c>
      <c r="C61" s="43">
        <v>58</v>
      </c>
      <c r="D61" s="43" t="s">
        <v>18</v>
      </c>
      <c r="E61" s="44" t="s">
        <v>15</v>
      </c>
      <c r="F61" s="46">
        <v>21.02</v>
      </c>
      <c r="G61" s="47">
        <v>20.949151740208773</v>
      </c>
      <c r="H61" s="47">
        <v>0.15</v>
      </c>
      <c r="I61" s="44">
        <v>4</v>
      </c>
      <c r="J61" s="47">
        <f t="shared" ref="J61:J67" si="17">((F61-G61))</f>
        <v>7.0848259791226553E-2</v>
      </c>
      <c r="K61" s="82">
        <v>0.47</v>
      </c>
      <c r="M61" s="41" t="s">
        <v>22</v>
      </c>
      <c r="N61" s="42" t="s">
        <v>13</v>
      </c>
      <c r="O61" s="44">
        <v>58</v>
      </c>
      <c r="P61" s="43" t="s">
        <v>18</v>
      </c>
      <c r="Q61" s="44" t="s">
        <v>15</v>
      </c>
      <c r="R61" s="50">
        <f t="shared" si="8"/>
        <v>21.02</v>
      </c>
      <c r="S61" s="47">
        <v>20.93</v>
      </c>
      <c r="T61" s="47">
        <v>0.11</v>
      </c>
      <c r="U61" s="44" t="s">
        <v>75</v>
      </c>
      <c r="V61" s="47">
        <f t="shared" ref="V61:V67" si="18">((R61-S61))</f>
        <v>8.9999999999999858E-2</v>
      </c>
      <c r="W61" s="37">
        <v>0.86</v>
      </c>
    </row>
    <row r="62" spans="1:23" x14ac:dyDescent="0.25">
      <c r="A62" s="41" t="s">
        <v>12</v>
      </c>
      <c r="B62" s="42" t="s">
        <v>13</v>
      </c>
      <c r="C62" s="43">
        <v>59</v>
      </c>
      <c r="D62" s="43" t="s">
        <v>18</v>
      </c>
      <c r="E62" s="44" t="s">
        <v>15</v>
      </c>
      <c r="F62" s="46">
        <v>11.84</v>
      </c>
      <c r="G62" s="47">
        <v>11.829556414607039</v>
      </c>
      <c r="H62" s="47">
        <v>0.15</v>
      </c>
      <c r="I62" s="44">
        <v>4</v>
      </c>
      <c r="J62" s="47">
        <f t="shared" si="17"/>
        <v>1.0443585392961197E-2</v>
      </c>
      <c r="K62" s="82">
        <v>7.0000000000000007E-2</v>
      </c>
      <c r="M62" s="41" t="s">
        <v>12</v>
      </c>
      <c r="N62" s="42" t="s">
        <v>13</v>
      </c>
      <c r="O62" s="44">
        <v>59</v>
      </c>
      <c r="P62" s="43" t="s">
        <v>18</v>
      </c>
      <c r="Q62" s="44" t="s">
        <v>15</v>
      </c>
      <c r="R62" s="50">
        <f t="shared" si="8"/>
        <v>11.84</v>
      </c>
      <c r="S62" s="47">
        <v>11.82</v>
      </c>
      <c r="T62" s="47">
        <v>0.11</v>
      </c>
      <c r="U62" s="44" t="s">
        <v>75</v>
      </c>
      <c r="V62" s="47">
        <f t="shared" si="18"/>
        <v>1.9999999999999574E-2</v>
      </c>
      <c r="W62" s="37">
        <v>0.2</v>
      </c>
    </row>
    <row r="63" spans="1:23" x14ac:dyDescent="0.25">
      <c r="A63" s="41" t="s">
        <v>26</v>
      </c>
      <c r="B63" s="42" t="s">
        <v>13</v>
      </c>
      <c r="C63" s="43">
        <v>60</v>
      </c>
      <c r="D63" s="43" t="s">
        <v>18</v>
      </c>
      <c r="E63" s="44" t="s">
        <v>15</v>
      </c>
      <c r="F63" s="46">
        <v>14.16</v>
      </c>
      <c r="G63" s="47">
        <v>14.073520885865022</v>
      </c>
      <c r="H63" s="47">
        <v>0.15</v>
      </c>
      <c r="I63" s="44">
        <v>4</v>
      </c>
      <c r="J63" s="47">
        <f t="shared" si="17"/>
        <v>8.6479114134977664E-2</v>
      </c>
      <c r="K63" s="82">
        <v>0.6</v>
      </c>
      <c r="M63" s="41" t="s">
        <v>26</v>
      </c>
      <c r="N63" s="42" t="s">
        <v>13</v>
      </c>
      <c r="O63" s="44">
        <v>60</v>
      </c>
      <c r="P63" s="43" t="s">
        <v>18</v>
      </c>
      <c r="Q63" s="44" t="s">
        <v>15</v>
      </c>
      <c r="R63" s="50">
        <f t="shared" si="8"/>
        <v>14.16</v>
      </c>
      <c r="S63" s="47">
        <v>14.13</v>
      </c>
      <c r="T63" s="47">
        <v>0.15</v>
      </c>
      <c r="U63" s="44" t="s">
        <v>75</v>
      </c>
      <c r="V63" s="47">
        <f t="shared" si="18"/>
        <v>2.9999999999999361E-2</v>
      </c>
      <c r="W63" s="37">
        <v>0.21</v>
      </c>
    </row>
    <row r="64" spans="1:23" x14ac:dyDescent="0.25">
      <c r="A64" s="41" t="s">
        <v>21</v>
      </c>
      <c r="B64" s="42" t="s">
        <v>13</v>
      </c>
      <c r="C64" s="43">
        <v>61</v>
      </c>
      <c r="D64" s="43" t="s">
        <v>18</v>
      </c>
      <c r="E64" s="44" t="s">
        <v>15</v>
      </c>
      <c r="F64" s="46">
        <v>13.75</v>
      </c>
      <c r="G64" s="47">
        <v>13.704268556972899</v>
      </c>
      <c r="H64" s="47">
        <v>0.15</v>
      </c>
      <c r="I64" s="51">
        <v>4</v>
      </c>
      <c r="J64" s="47">
        <f t="shared" si="17"/>
        <v>4.5731443027101193E-2</v>
      </c>
      <c r="K64" s="82">
        <v>0.33</v>
      </c>
      <c r="M64" s="41" t="s">
        <v>21</v>
      </c>
      <c r="N64" s="42" t="s">
        <v>13</v>
      </c>
      <c r="O64" s="44">
        <v>61</v>
      </c>
      <c r="P64" s="43" t="s">
        <v>18</v>
      </c>
      <c r="Q64" s="44" t="s">
        <v>15</v>
      </c>
      <c r="R64" s="50">
        <f t="shared" si="8"/>
        <v>13.75</v>
      </c>
      <c r="S64" s="47">
        <v>13.71</v>
      </c>
      <c r="T64" s="47">
        <v>0.12</v>
      </c>
      <c r="U64" s="44" t="s">
        <v>75</v>
      </c>
      <c r="V64" s="47">
        <f t="shared" si="18"/>
        <v>3.9999999999999147E-2</v>
      </c>
      <c r="W64" s="37">
        <v>0.35</v>
      </c>
    </row>
    <row r="65" spans="1:23" x14ac:dyDescent="0.25">
      <c r="A65" s="41" t="s">
        <v>24</v>
      </c>
      <c r="B65" s="42" t="s">
        <v>13</v>
      </c>
      <c r="C65" s="43">
        <v>62</v>
      </c>
      <c r="D65" s="43" t="s">
        <v>18</v>
      </c>
      <c r="E65" s="44" t="s">
        <v>15</v>
      </c>
      <c r="F65" s="46">
        <v>6.71</v>
      </c>
      <c r="G65" s="47">
        <v>6.6895964222574564</v>
      </c>
      <c r="H65" s="47">
        <v>0.15</v>
      </c>
      <c r="I65" s="51">
        <v>4</v>
      </c>
      <c r="J65" s="47">
        <f t="shared" si="17"/>
        <v>2.0403577742543533E-2</v>
      </c>
      <c r="K65" s="82">
        <v>0.13</v>
      </c>
      <c r="M65" s="41" t="s">
        <v>24</v>
      </c>
      <c r="N65" s="42" t="s">
        <v>13</v>
      </c>
      <c r="O65" s="44">
        <v>62</v>
      </c>
      <c r="P65" s="43" t="s">
        <v>18</v>
      </c>
      <c r="Q65" s="44" t="s">
        <v>15</v>
      </c>
      <c r="R65" s="50">
        <f t="shared" si="8"/>
        <v>6.71</v>
      </c>
      <c r="S65" s="47">
        <v>6.6989999999999998</v>
      </c>
      <c r="T65" s="47">
        <v>9.8000000000000004E-2</v>
      </c>
      <c r="U65" s="44" t="s">
        <v>75</v>
      </c>
      <c r="V65" s="47">
        <f t="shared" si="18"/>
        <v>1.1000000000000121E-2</v>
      </c>
      <c r="W65" s="37">
        <v>0.12</v>
      </c>
    </row>
    <row r="66" spans="1:23" x14ac:dyDescent="0.25">
      <c r="A66" s="41" t="s">
        <v>19</v>
      </c>
      <c r="B66" s="42" t="s">
        <v>13</v>
      </c>
      <c r="C66" s="43">
        <v>63</v>
      </c>
      <c r="D66" s="43" t="s">
        <v>18</v>
      </c>
      <c r="E66" s="44" t="s">
        <v>15</v>
      </c>
      <c r="F66" s="46">
        <v>0.61</v>
      </c>
      <c r="G66" s="47">
        <v>0.66851962304664203</v>
      </c>
      <c r="H66" s="47">
        <v>0.15</v>
      </c>
      <c r="I66" s="51">
        <v>4</v>
      </c>
      <c r="J66" s="47">
        <f t="shared" si="17"/>
        <v>-5.8519623046642044E-2</v>
      </c>
      <c r="K66" s="82">
        <v>-0.4</v>
      </c>
      <c r="M66" s="41" t="s">
        <v>19</v>
      </c>
      <c r="N66" s="42" t="s">
        <v>13</v>
      </c>
      <c r="O66" s="44">
        <v>63</v>
      </c>
      <c r="P66" s="43" t="s">
        <v>18</v>
      </c>
      <c r="Q66" s="44" t="s">
        <v>15</v>
      </c>
      <c r="R66" s="50">
        <f t="shared" si="8"/>
        <v>0.61</v>
      </c>
      <c r="S66" s="47">
        <v>0.65039999999999998</v>
      </c>
      <c r="T66" s="47">
        <v>0.10440000000000001</v>
      </c>
      <c r="U66" s="44" t="s">
        <v>75</v>
      </c>
      <c r="V66" s="47">
        <f t="shared" si="18"/>
        <v>-4.0399999999999991E-2</v>
      </c>
      <c r="W66" s="37">
        <v>-0.39</v>
      </c>
    </row>
    <row r="67" spans="1:23" x14ac:dyDescent="0.25">
      <c r="A67" s="41" t="s">
        <v>17</v>
      </c>
      <c r="B67" s="42" t="s">
        <v>13</v>
      </c>
      <c r="C67" s="43">
        <v>64</v>
      </c>
      <c r="D67" s="43" t="s">
        <v>18</v>
      </c>
      <c r="E67" s="44" t="s">
        <v>15</v>
      </c>
      <c r="F67" s="46">
        <v>5.4</v>
      </c>
      <c r="G67" s="47">
        <v>5.4296131068592475</v>
      </c>
      <c r="H67" s="47">
        <v>0.15</v>
      </c>
      <c r="I67" s="51">
        <v>4</v>
      </c>
      <c r="J67" s="47">
        <f t="shared" si="17"/>
        <v>-2.9613106859247118E-2</v>
      </c>
      <c r="K67" s="82">
        <v>-0.2</v>
      </c>
      <c r="M67" s="41" t="s">
        <v>17</v>
      </c>
      <c r="N67" s="42" t="s">
        <v>13</v>
      </c>
      <c r="O67" s="44">
        <v>64</v>
      </c>
      <c r="P67" s="43" t="s">
        <v>18</v>
      </c>
      <c r="Q67" s="44" t="s">
        <v>15</v>
      </c>
      <c r="R67" s="50">
        <f t="shared" si="8"/>
        <v>5.4</v>
      </c>
      <c r="S67" s="47">
        <v>5.4169999999999998</v>
      </c>
      <c r="T67" s="47">
        <v>7.8E-2</v>
      </c>
      <c r="U67" s="44">
        <v>1</v>
      </c>
      <c r="V67" s="47">
        <f t="shared" si="18"/>
        <v>-1.699999999999946E-2</v>
      </c>
      <c r="W67" s="37">
        <v>-0.21</v>
      </c>
    </row>
    <row r="68" spans="1:23" x14ac:dyDescent="0.25">
      <c r="A68" s="41" t="s">
        <v>12</v>
      </c>
      <c r="B68" s="42" t="s">
        <v>13</v>
      </c>
      <c r="C68" s="43" t="s">
        <v>78</v>
      </c>
      <c r="D68" s="43" t="s">
        <v>14</v>
      </c>
      <c r="E68" s="44" t="s">
        <v>15</v>
      </c>
      <c r="F68" s="46">
        <v>5.49</v>
      </c>
      <c r="G68" s="47">
        <v>5.5237094391352013</v>
      </c>
      <c r="H68" s="47">
        <f>G68*0.05</f>
        <v>0.27618547195676008</v>
      </c>
      <c r="I68" s="51">
        <v>4</v>
      </c>
      <c r="J68" s="51">
        <f t="shared" ref="J68:J69" si="19">((F68-G68)/G68)*100</f>
        <v>-0.61026814510501615</v>
      </c>
      <c r="K68" s="82">
        <v>-0.11</v>
      </c>
      <c r="M68" s="41" t="s">
        <v>12</v>
      </c>
      <c r="N68" s="42" t="s">
        <v>13</v>
      </c>
      <c r="O68" s="44" t="s">
        <v>78</v>
      </c>
      <c r="P68" s="43" t="s">
        <v>14</v>
      </c>
      <c r="Q68" s="44" t="s">
        <v>15</v>
      </c>
      <c r="R68" s="50">
        <f t="shared" si="8"/>
        <v>5.49</v>
      </c>
      <c r="S68" s="47">
        <v>5.5410000000000004</v>
      </c>
      <c r="T68" s="47">
        <v>0.13600000000000001</v>
      </c>
      <c r="U68" s="44">
        <v>1</v>
      </c>
      <c r="V68" s="51">
        <f t="shared" ref="V68:V69" si="20">((R68-S68)/S68)*100</f>
        <v>-0.92041147807255286</v>
      </c>
      <c r="W68" s="37">
        <v>-0.37</v>
      </c>
    </row>
    <row r="69" spans="1:23" ht="15.75" thickBot="1" x14ac:dyDescent="0.3">
      <c r="A69" s="84" t="s">
        <v>17</v>
      </c>
      <c r="B69" s="85" t="s">
        <v>13</v>
      </c>
      <c r="C69" s="86" t="s">
        <v>79</v>
      </c>
      <c r="D69" s="87" t="s">
        <v>14</v>
      </c>
      <c r="E69" s="88" t="s">
        <v>15</v>
      </c>
      <c r="F69" s="89">
        <v>1.98</v>
      </c>
      <c r="G69" s="90">
        <v>1.9875566593418836</v>
      </c>
      <c r="H69" s="90">
        <f>G69*0.05</f>
        <v>9.9377832967094182E-2</v>
      </c>
      <c r="I69" s="91">
        <v>4</v>
      </c>
      <c r="J69" s="91">
        <f t="shared" si="19"/>
        <v>-0.38019843642524392</v>
      </c>
      <c r="K69" s="92">
        <v>-0.1</v>
      </c>
      <c r="M69" s="84" t="s">
        <v>17</v>
      </c>
      <c r="N69" s="85" t="s">
        <v>13</v>
      </c>
      <c r="O69" s="85" t="s">
        <v>79</v>
      </c>
      <c r="P69" s="87" t="s">
        <v>14</v>
      </c>
      <c r="Q69" s="88" t="s">
        <v>15</v>
      </c>
      <c r="R69" s="97">
        <f t="shared" si="8"/>
        <v>1.98</v>
      </c>
      <c r="S69" s="90">
        <v>1.9550000000000001</v>
      </c>
      <c r="T69" s="90">
        <v>5.8000000000000003E-2</v>
      </c>
      <c r="U69" s="88">
        <v>1</v>
      </c>
      <c r="V69" s="91">
        <f t="shared" si="20"/>
        <v>1.2787723785166194</v>
      </c>
      <c r="W69" s="96">
        <v>0.43</v>
      </c>
    </row>
    <row r="71" spans="1:23" x14ac:dyDescent="0.25">
      <c r="W71" s="57"/>
    </row>
    <row r="72" spans="1:23" x14ac:dyDescent="0.25">
      <c r="K72" s="57"/>
    </row>
  </sheetData>
  <sheetProtection algorithmName="SHA-512" hashValue="cYPXB7szUl79djmvCzX/LHKFqocvQhUXuOoRWOlkpgEagM96dSFdVXp6+VDddkc2xoUvH9qWMSCLCbpeOLz8xg==" saltValue="pLJiafEN1LBzYzhQXJ/3Ww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2">
    <cfRule type="cellIs" dxfId="254" priority="37" stopIfTrue="1" operator="between">
      <formula>-2</formula>
      <formula>2</formula>
    </cfRule>
    <cfRule type="cellIs" dxfId="253" priority="38" stopIfTrue="1" operator="between">
      <formula>-3</formula>
      <formula>3</formula>
    </cfRule>
    <cfRule type="cellIs" dxfId="252" priority="39" operator="notBetween">
      <formula>-3</formula>
      <formula>3</formula>
    </cfRule>
  </conditionalFormatting>
  <conditionalFormatting sqref="W33:W35">
    <cfRule type="cellIs" dxfId="251" priority="7" stopIfTrue="1" operator="between">
      <formula>-2</formula>
      <formula>2</formula>
    </cfRule>
    <cfRule type="cellIs" dxfId="250" priority="8" stopIfTrue="1" operator="between">
      <formula>-3</formula>
      <formula>3</formula>
    </cfRule>
    <cfRule type="cellIs" dxfId="249" priority="9" operator="notBetween">
      <formula>-3</formula>
      <formula>3</formula>
    </cfRule>
  </conditionalFormatting>
  <conditionalFormatting sqref="W45:W69">
    <cfRule type="cellIs" dxfId="248" priority="4" stopIfTrue="1" operator="between">
      <formula>-2</formula>
      <formula>2</formula>
    </cfRule>
    <cfRule type="cellIs" dxfId="247" priority="5" stopIfTrue="1" operator="between">
      <formula>-3</formula>
      <formula>3</formula>
    </cfRule>
    <cfRule type="cellIs" dxfId="246" priority="6" operator="notBetween">
      <formula>-3</formula>
      <formula>3</formula>
    </cfRule>
  </conditionalFormatting>
  <conditionalFormatting sqref="K33:K35 K45:K69">
    <cfRule type="cellIs" dxfId="245" priority="1" stopIfTrue="1" operator="between">
      <formula>-2</formula>
      <formula>2</formula>
    </cfRule>
    <cfRule type="cellIs" dxfId="244" priority="2" stopIfTrue="1" operator="between">
      <formula>-3</formula>
      <formula>3</formula>
    </cfRule>
    <cfRule type="cellIs" dxfId="243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C08F-A799-4239-A95F-77F6E28D5FFA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295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94.1</v>
      </c>
      <c r="G14" s="38">
        <v>94.076563243078965</v>
      </c>
      <c r="H14" s="26">
        <f>G14*0.025</f>
        <v>2.3519140810769743</v>
      </c>
      <c r="I14" s="23"/>
      <c r="J14" s="27">
        <f>((F14-G14)/G14)*100</f>
        <v>2.4912428891000545E-2</v>
      </c>
      <c r="K14" s="37">
        <f>(F14-G14)/H14</f>
        <v>9.9649715564002154E-3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97.8</v>
      </c>
      <c r="G15" s="38">
        <v>98.3</v>
      </c>
      <c r="H15" s="26">
        <f>2/2</f>
        <v>1</v>
      </c>
      <c r="I15" s="23"/>
      <c r="J15" s="33">
        <f>F15-G15</f>
        <v>-0.5</v>
      </c>
      <c r="K15" s="37">
        <f t="shared" ref="K15:K28" si="0">(F15-G15)/H15</f>
        <v>-0.5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6.45</v>
      </c>
      <c r="G16" s="26">
        <v>6.5257892508599378</v>
      </c>
      <c r="H16" s="26">
        <f>G16*((14-0.53*G16)/200)</f>
        <v>0.34395254539160203</v>
      </c>
      <c r="I16" s="23"/>
      <c r="J16" s="27">
        <f>((F16-G16)/G16)*100</f>
        <v>-1.161380607716537</v>
      </c>
      <c r="K16" s="37">
        <f>(F16-G16)/H16</f>
        <v>-0.22034798659114116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6.65</v>
      </c>
      <c r="G17" s="26">
        <v>6.4389964704375142</v>
      </c>
      <c r="H17" s="26">
        <f t="shared" ref="H17:H19" si="1">G17*((14-0.53*G17)/200)</f>
        <v>0.34085896273291311</v>
      </c>
      <c r="I17" s="23"/>
      <c r="J17" s="27">
        <f>((F17-G17)/G17)*100</f>
        <v>3.2769629635803939</v>
      </c>
      <c r="K17" s="37">
        <f>(F17-G17)/H17</f>
        <v>0.61903471122108122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11.7</v>
      </c>
      <c r="G18" s="38">
        <v>11.945981188601767</v>
      </c>
      <c r="H18" s="26">
        <f t="shared" si="1"/>
        <v>0.45804654682229134</v>
      </c>
      <c r="I18" s="23"/>
      <c r="J18" s="27">
        <f t="shared" ref="J18:J28" si="2">((F18-G18)/G18)*100</f>
        <v>-2.0591124723724659</v>
      </c>
      <c r="K18" s="37">
        <f t="shared" si="0"/>
        <v>-0.53702225310564566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12</v>
      </c>
      <c r="G19" s="38">
        <v>11.984218977627506</v>
      </c>
      <c r="H19" s="26">
        <f t="shared" si="1"/>
        <v>0.45829834149904813</v>
      </c>
      <c r="I19" s="23"/>
      <c r="J19" s="27">
        <f t="shared" si="2"/>
        <v>0.13168169241528513</v>
      </c>
      <c r="K19" s="37">
        <f t="shared" si="0"/>
        <v>3.4433950428176395E-2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9.91</v>
      </c>
      <c r="G20" s="26">
        <v>9.64</v>
      </c>
      <c r="H20" s="26">
        <f>G20*0.05</f>
        <v>0.48200000000000004</v>
      </c>
      <c r="I20" s="23"/>
      <c r="J20" s="27">
        <f t="shared" si="2"/>
        <v>2.8008298755186676</v>
      </c>
      <c r="K20" s="37">
        <f t="shared" si="0"/>
        <v>0.56016597510373356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6.76</v>
      </c>
      <c r="G21" s="46">
        <v>6.7503282971123841</v>
      </c>
      <c r="H21" s="47">
        <f>G21*0.075/2</f>
        <v>0.25313731114171439</v>
      </c>
      <c r="I21" s="44"/>
      <c r="J21" s="48">
        <f t="shared" si="2"/>
        <v>0.14327751869124583</v>
      </c>
      <c r="K21" s="82">
        <f t="shared" si="0"/>
        <v>3.8207338317665554E-2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9">
        <v>12.2</v>
      </c>
      <c r="G22" s="46">
        <v>12.058802687575353</v>
      </c>
      <c r="H22" s="47">
        <f t="shared" ref="H22:H23" si="3">G22*0.075/2</f>
        <v>0.45220510078407572</v>
      </c>
      <c r="I22" s="51"/>
      <c r="J22" s="48">
        <f t="shared" si="2"/>
        <v>1.1709065657913715</v>
      </c>
      <c r="K22" s="82">
        <f t="shared" si="0"/>
        <v>0.31224175087769906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9">
        <v>21</v>
      </c>
      <c r="G23" s="46">
        <v>21.00197349130838</v>
      </c>
      <c r="H23" s="47">
        <f t="shared" si="3"/>
        <v>0.78757400592406424</v>
      </c>
      <c r="I23" s="51"/>
      <c r="J23" s="48">
        <f t="shared" si="2"/>
        <v>-9.396694597281199E-3</v>
      </c>
      <c r="K23" s="82">
        <f t="shared" si="0"/>
        <v>-2.5057852259416529E-3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 t="s">
        <v>82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 t="s">
        <v>82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9">
        <v>70.099999999999994</v>
      </c>
      <c r="G26" s="46">
        <v>70.775928371117075</v>
      </c>
      <c r="H26" s="47">
        <f>G26*0.025</f>
        <v>1.769398209277927</v>
      </c>
      <c r="I26" s="51"/>
      <c r="J26" s="48">
        <f t="shared" si="2"/>
        <v>-0.95502579291198708</v>
      </c>
      <c r="K26" s="82">
        <f t="shared" si="0"/>
        <v>-0.38201031716479483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52">
        <v>133</v>
      </c>
      <c r="G27" s="50">
        <v>133.07349365813891</v>
      </c>
      <c r="H27" s="47">
        <f t="shared" ref="H27:H28" si="4">G27*0.025</f>
        <v>3.3268373414534729</v>
      </c>
      <c r="I27" s="51"/>
      <c r="J27" s="48">
        <f t="shared" si="2"/>
        <v>-5.5227871545717108E-2</v>
      </c>
      <c r="K27" s="82">
        <f t="shared" si="0"/>
        <v>-2.209114861828684E-2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52">
        <v>161</v>
      </c>
      <c r="G28" s="50">
        <v>164.04055975308299</v>
      </c>
      <c r="H28" s="47">
        <f t="shared" si="4"/>
        <v>4.1010139938270749</v>
      </c>
      <c r="I28" s="51"/>
      <c r="J28" s="48">
        <f t="shared" si="2"/>
        <v>-1.8535414397876335</v>
      </c>
      <c r="K28" s="82">
        <f t="shared" si="0"/>
        <v>-0.7414165759150535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85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85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35.4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-4.9068913662714388</v>
      </c>
      <c r="K31" s="37">
        <v>-0.97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35.4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-0.25359256128487856</v>
      </c>
      <c r="W31" s="37">
        <v>-7.0000000000000007E-2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78.8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-3.8677932566579671</v>
      </c>
      <c r="K32" s="37">
        <v>-0.78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78.8</v>
      </c>
      <c r="S32" s="25">
        <v>81.38</v>
      </c>
      <c r="T32" s="25">
        <v>2.2999999999999998</v>
      </c>
      <c r="U32" s="23">
        <v>1</v>
      </c>
      <c r="V32" s="28">
        <f t="shared" si="6"/>
        <v>-3.1703121159990153</v>
      </c>
      <c r="W32" s="37">
        <v>-1.1200000000000001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56.3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-3.6280736223917787</v>
      </c>
      <c r="K33" s="37">
        <v>-0.72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56.3</v>
      </c>
      <c r="S33" s="25">
        <v>57.63</v>
      </c>
      <c r="T33" s="25">
        <v>1.7</v>
      </c>
      <c r="U33" s="23">
        <v>1</v>
      </c>
      <c r="V33" s="28">
        <f t="shared" si="6"/>
        <v>-2.3078257851813384</v>
      </c>
      <c r="W33" s="37">
        <v>-0.78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25">
        <v>46.6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46.6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25">
        <v>41.8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41.8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25">
        <v>56.3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56.3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36">
        <v>24.1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24.1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36">
        <v>30.5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30.5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36">
        <v>41.8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41.8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36">
        <v>73.900000000000006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73.900000000000006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40">
        <v>53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53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67.5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67.5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78.8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-3.8677932566579671</v>
      </c>
      <c r="K43" s="37">
        <v>-0.78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78.8</v>
      </c>
      <c r="S43" s="36">
        <v>81.55</v>
      </c>
      <c r="T43" s="25">
        <v>2.17</v>
      </c>
      <c r="U43" s="23">
        <v>1</v>
      </c>
      <c r="V43" s="28">
        <f t="shared" si="6"/>
        <v>-3.3721643163703248</v>
      </c>
      <c r="W43" s="37">
        <v>-1.27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81">
        <v>53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4.8882558272188659</v>
      </c>
      <c r="K44" s="82">
        <v>0.99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53</v>
      </c>
      <c r="S44" s="47">
        <v>48.96</v>
      </c>
      <c r="T44" s="47">
        <v>4.47</v>
      </c>
      <c r="U44" s="44">
        <v>1</v>
      </c>
      <c r="V44" s="51">
        <f t="shared" si="6"/>
        <v>8.2516339869281037</v>
      </c>
      <c r="W44" s="37">
        <v>0.9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81">
        <v>110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4.8202274796078211</v>
      </c>
      <c r="K45" s="82">
        <v>0.97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110</v>
      </c>
      <c r="S45" s="83">
        <v>101.1</v>
      </c>
      <c r="T45" s="47">
        <v>6.6</v>
      </c>
      <c r="U45" s="44">
        <v>1</v>
      </c>
      <c r="V45" s="51">
        <f t="shared" si="6"/>
        <v>8.8031651829871471</v>
      </c>
      <c r="W45" s="37">
        <v>1.36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81">
        <v>148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4.389613486042947</v>
      </c>
      <c r="K46" s="82">
        <v>0.87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148</v>
      </c>
      <c r="S46" s="83">
        <v>140.4</v>
      </c>
      <c r="T46" s="47">
        <v>6.1</v>
      </c>
      <c r="U46" s="44">
        <v>1</v>
      </c>
      <c r="V46" s="51">
        <f t="shared" si="6"/>
        <v>5.4131054131054093</v>
      </c>
      <c r="W46" s="37">
        <v>1.24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81">
        <v>102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4.6068146610306018</v>
      </c>
      <c r="K47" s="82">
        <v>0.92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102</v>
      </c>
      <c r="S47" s="47">
        <v>95.78</v>
      </c>
      <c r="T47" s="47">
        <v>3.38</v>
      </c>
      <c r="U47" s="44">
        <v>1</v>
      </c>
      <c r="V47" s="51">
        <f t="shared" si="6"/>
        <v>6.4940488619753589</v>
      </c>
      <c r="W47" s="37">
        <v>1.84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81">
        <v>89.9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-4.5195139335950714</v>
      </c>
      <c r="K48" s="82">
        <v>-0.61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89.9</v>
      </c>
      <c r="S48" s="83">
        <v>88.08</v>
      </c>
      <c r="T48" s="47">
        <v>6.5</v>
      </c>
      <c r="U48" s="44">
        <v>1</v>
      </c>
      <c r="V48" s="51">
        <f t="shared" si="6"/>
        <v>2.0663033605812982</v>
      </c>
      <c r="W48" s="37">
        <v>0.28000000000000003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81">
        <v>210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-1.1738679566212364</v>
      </c>
      <c r="K49" s="82">
        <v>-0.16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210</v>
      </c>
      <c r="S49" s="47">
        <v>210.2</v>
      </c>
      <c r="T49" s="47">
        <v>9.6</v>
      </c>
      <c r="U49" s="44">
        <v>1</v>
      </c>
      <c r="V49" s="51">
        <f t="shared" si="6"/>
        <v>-9.5147478591811913E-2</v>
      </c>
      <c r="W49" s="37">
        <v>-0.02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81">
        <v>82.5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-0.30172912231470506</v>
      </c>
      <c r="K50" s="82">
        <v>-0.03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82.5</v>
      </c>
      <c r="S50" s="47">
        <v>82.32</v>
      </c>
      <c r="T50" s="47">
        <v>5.69</v>
      </c>
      <c r="U50" s="44">
        <v>1</v>
      </c>
      <c r="V50" s="51">
        <f t="shared" si="6"/>
        <v>0.21865889212828818</v>
      </c>
      <c r="W50" s="37">
        <v>0.03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81">
        <v>63.5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-1.8619195056720883</v>
      </c>
      <c r="K51" s="82">
        <v>-0.25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63.5</v>
      </c>
      <c r="S51" s="47">
        <v>63.13</v>
      </c>
      <c r="T51" s="47">
        <v>9.83</v>
      </c>
      <c r="U51" s="44">
        <v>1</v>
      </c>
      <c r="V51" s="51">
        <f t="shared" si="6"/>
        <v>0.58609219071756291</v>
      </c>
      <c r="W51" s="37">
        <v>0.04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81">
        <v>279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-1.1942579994279474</v>
      </c>
      <c r="K52" s="82">
        <v>-0.16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279</v>
      </c>
      <c r="S52" s="83">
        <v>283.3</v>
      </c>
      <c r="T52" s="47">
        <v>11.2</v>
      </c>
      <c r="U52" s="44">
        <v>1</v>
      </c>
      <c r="V52" s="51">
        <f t="shared" si="6"/>
        <v>-1.5178256265443033</v>
      </c>
      <c r="W52" s="37">
        <v>-0.38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81">
        <v>66.900000000000006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2.4208261528572392</v>
      </c>
      <c r="K53" s="82">
        <v>0.49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66.900000000000006</v>
      </c>
      <c r="S53" s="83">
        <v>64.760000000000005</v>
      </c>
      <c r="T53" s="47">
        <v>4.5599999999999996</v>
      </c>
      <c r="U53" s="44">
        <v>1</v>
      </c>
      <c r="V53" s="51">
        <f t="shared" si="6"/>
        <v>3.3045089561457699</v>
      </c>
      <c r="W53" s="37">
        <v>0.47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81">
        <v>225.3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1.6618050386429761</v>
      </c>
      <c r="K54" s="82">
        <v>0.33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225.3</v>
      </c>
      <c r="S54" s="83">
        <v>216.6</v>
      </c>
      <c r="T54" s="47">
        <v>10.1</v>
      </c>
      <c r="U54" s="44">
        <v>1</v>
      </c>
      <c r="V54" s="51">
        <f t="shared" si="6"/>
        <v>4.0166204986149667</v>
      </c>
      <c r="W54" s="37">
        <v>0.86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81">
        <v>102.1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2.2108899989677258</v>
      </c>
      <c r="K55" s="82">
        <v>0.44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102.1</v>
      </c>
      <c r="S55" s="83">
        <v>99.12</v>
      </c>
      <c r="T55" s="47">
        <v>5.39</v>
      </c>
      <c r="U55" s="44">
        <v>1</v>
      </c>
      <c r="V55" s="51">
        <f t="shared" si="6"/>
        <v>3.0064568200161315</v>
      </c>
      <c r="W55" s="37">
        <v>0.55000000000000004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81">
        <v>436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0.92958775187416109</v>
      </c>
      <c r="K56" s="82">
        <v>0.19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436</v>
      </c>
      <c r="S56" s="83">
        <v>429.6</v>
      </c>
      <c r="T56" s="47">
        <v>11</v>
      </c>
      <c r="U56" s="44">
        <v>1</v>
      </c>
      <c r="V56" s="51">
        <f t="shared" si="6"/>
        <v>1.4897579143389146</v>
      </c>
      <c r="W56" s="37">
        <v>0.57999999999999996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50">
        <v>62.3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-1.9964342234409558</v>
      </c>
      <c r="K57" s="82">
        <v>-0.41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62.3</v>
      </c>
      <c r="S57" s="47">
        <v>59.66</v>
      </c>
      <c r="T57" s="47">
        <v>9.5</v>
      </c>
      <c r="U57" s="44">
        <v>1</v>
      </c>
      <c r="V57" s="51">
        <f t="shared" si="6"/>
        <v>4.4250754274220592</v>
      </c>
      <c r="W57" s="37">
        <v>0.28000000000000003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50">
        <v>269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1.6271734130135571</v>
      </c>
      <c r="K58" s="82">
        <v>0.32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269</v>
      </c>
      <c r="S58" s="47">
        <v>263.3</v>
      </c>
      <c r="T58" s="47">
        <v>7.5</v>
      </c>
      <c r="U58" s="44" t="s">
        <v>75</v>
      </c>
      <c r="V58" s="51">
        <f t="shared" si="6"/>
        <v>2.1648309912647123</v>
      </c>
      <c r="W58" s="37">
        <v>0.76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20.97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2.0848259791225843E-2</v>
      </c>
      <c r="K59" s="82">
        <v>0.13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20.97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3.9999999999999147E-2</v>
      </c>
      <c r="W59" s="37">
        <v>0.39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11.86</v>
      </c>
      <c r="G60" s="47">
        <v>11.829556414607039</v>
      </c>
      <c r="H60" s="47">
        <v>0.15</v>
      </c>
      <c r="I60" s="44">
        <v>4</v>
      </c>
      <c r="J60" s="47">
        <f t="shared" si="17"/>
        <v>3.044358539296077E-2</v>
      </c>
      <c r="K60" s="82">
        <v>0.2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11.86</v>
      </c>
      <c r="S60" s="47">
        <v>11.82</v>
      </c>
      <c r="T60" s="47">
        <v>0.11</v>
      </c>
      <c r="U60" s="44" t="s">
        <v>75</v>
      </c>
      <c r="V60" s="47">
        <f t="shared" si="18"/>
        <v>3.9999999999999147E-2</v>
      </c>
      <c r="W60" s="37">
        <v>0.38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14.16</v>
      </c>
      <c r="G61" s="47">
        <v>14.073520885865022</v>
      </c>
      <c r="H61" s="47">
        <v>0.15</v>
      </c>
      <c r="I61" s="44">
        <v>4</v>
      </c>
      <c r="J61" s="47">
        <f t="shared" si="17"/>
        <v>8.6479114134977664E-2</v>
      </c>
      <c r="K61" s="82">
        <v>0.6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14.16</v>
      </c>
      <c r="S61" s="47">
        <v>14.13</v>
      </c>
      <c r="T61" s="47">
        <v>0.15</v>
      </c>
      <c r="U61" s="44" t="s">
        <v>75</v>
      </c>
      <c r="V61" s="47">
        <f t="shared" si="18"/>
        <v>2.9999999999999361E-2</v>
      </c>
      <c r="W61" s="37">
        <v>0.21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13.74</v>
      </c>
      <c r="G62" s="47">
        <v>13.704268556972899</v>
      </c>
      <c r="H62" s="47">
        <v>0.15</v>
      </c>
      <c r="I62" s="51">
        <v>4</v>
      </c>
      <c r="J62" s="47">
        <f t="shared" si="17"/>
        <v>3.5731443027101406E-2</v>
      </c>
      <c r="K62" s="82">
        <v>0.27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13.74</v>
      </c>
      <c r="S62" s="47">
        <v>13.71</v>
      </c>
      <c r="T62" s="47">
        <v>0.12</v>
      </c>
      <c r="U62" s="44" t="s">
        <v>75</v>
      </c>
      <c r="V62" s="47">
        <f t="shared" si="18"/>
        <v>2.9999999999999361E-2</v>
      </c>
      <c r="W62" s="37">
        <v>0.27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6.75</v>
      </c>
      <c r="G63" s="47">
        <v>6.6895964222574564</v>
      </c>
      <c r="H63" s="47">
        <v>0.15</v>
      </c>
      <c r="I63" s="51">
        <v>4</v>
      </c>
      <c r="J63" s="47">
        <f t="shared" si="17"/>
        <v>6.0403577742543568E-2</v>
      </c>
      <c r="K63" s="82">
        <v>0.4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6.75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5.1000000000000156E-2</v>
      </c>
      <c r="W63" s="37">
        <v>0.52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0.71</v>
      </c>
      <c r="G64" s="47">
        <v>0.66851962304664203</v>
      </c>
      <c r="H64" s="47">
        <v>0.15</v>
      </c>
      <c r="I64" s="51">
        <v>4</v>
      </c>
      <c r="J64" s="47">
        <f t="shared" si="17"/>
        <v>4.1480376953357934E-2</v>
      </c>
      <c r="K64" s="82">
        <v>0.27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0.71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5.9599999999999986E-2</v>
      </c>
      <c r="W64" s="37">
        <v>0.56999999999999995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5.48</v>
      </c>
      <c r="G65" s="47">
        <v>5.4296131068592475</v>
      </c>
      <c r="H65" s="47">
        <v>0.15</v>
      </c>
      <c r="I65" s="51">
        <v>4</v>
      </c>
      <c r="J65" s="47">
        <f t="shared" si="17"/>
        <v>5.0386893140752953E-2</v>
      </c>
      <c r="K65" s="82">
        <v>0.33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5.48</v>
      </c>
      <c r="S65" s="47">
        <v>5.4169999999999998</v>
      </c>
      <c r="T65" s="47">
        <v>7.8E-2</v>
      </c>
      <c r="U65" s="44">
        <v>1</v>
      </c>
      <c r="V65" s="47">
        <f t="shared" si="18"/>
        <v>6.3000000000000611E-2</v>
      </c>
      <c r="W65" s="37">
        <v>0.81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5.54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0.29492066960258528</v>
      </c>
      <c r="K66" s="82">
        <v>7.0000000000000007E-2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5.54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-1.8047283883781517E-2</v>
      </c>
      <c r="W66" s="37">
        <v>0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2.0099999999999998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1.1291924963561819</v>
      </c>
      <c r="K67" s="92">
        <v>0.2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2.0099999999999998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2.8132992327365582</v>
      </c>
      <c r="W67" s="96">
        <v>0.95</v>
      </c>
    </row>
    <row r="69" spans="1:23" x14ac:dyDescent="0.25">
      <c r="W69" s="57"/>
    </row>
    <row r="70" spans="1:23" x14ac:dyDescent="0.25">
      <c r="K70" s="57"/>
    </row>
  </sheetData>
  <sheetProtection algorithmName="SHA-512" hashValue="6I6kd9aYjZn9alM/3/LWI16KuhmpkJjPSWcgyqxty1kVbYEpQvpqIip8Te96u98YH8ssyjPbNBcNI7Sgjwu2ew==" saltValue="4RAVBYRwqWmf3ESru0qTaw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0">
    <cfRule type="cellIs" dxfId="242" priority="34" stopIfTrue="1" operator="between">
      <formula>-2</formula>
      <formula>2</formula>
    </cfRule>
    <cfRule type="cellIs" dxfId="241" priority="35" stopIfTrue="1" operator="between">
      <formula>-3</formula>
      <formula>3</formula>
    </cfRule>
    <cfRule type="cellIs" dxfId="240" priority="36" operator="notBetween">
      <formula>-3</formula>
      <formula>3</formula>
    </cfRule>
  </conditionalFormatting>
  <conditionalFormatting sqref="K31:K33">
    <cfRule type="cellIs" dxfId="239" priority="19" stopIfTrue="1" operator="between">
      <formula>-2</formula>
      <formula>2</formula>
    </cfRule>
    <cfRule type="cellIs" dxfId="238" priority="20" stopIfTrue="1" operator="between">
      <formula>-3</formula>
      <formula>3</formula>
    </cfRule>
    <cfRule type="cellIs" dxfId="237" priority="21" operator="notBetween">
      <formula>-3</formula>
      <formula>3</formula>
    </cfRule>
  </conditionalFormatting>
  <conditionalFormatting sqref="K43:K67">
    <cfRule type="cellIs" dxfId="236" priority="16" stopIfTrue="1" operator="between">
      <formula>-2</formula>
      <formula>2</formula>
    </cfRule>
    <cfRule type="cellIs" dxfId="235" priority="17" stopIfTrue="1" operator="between">
      <formula>-3</formula>
      <formula>3</formula>
    </cfRule>
    <cfRule type="cellIs" dxfId="234" priority="18" operator="notBetween">
      <formula>-3</formula>
      <formula>3</formula>
    </cfRule>
  </conditionalFormatting>
  <conditionalFormatting sqref="W31:W33">
    <cfRule type="cellIs" dxfId="233" priority="4" stopIfTrue="1" operator="between">
      <formula>-2</formula>
      <formula>2</formula>
    </cfRule>
    <cfRule type="cellIs" dxfId="232" priority="5" stopIfTrue="1" operator="between">
      <formula>-3</formula>
      <formula>3</formula>
    </cfRule>
    <cfRule type="cellIs" dxfId="231" priority="6" operator="notBetween">
      <formula>-3</formula>
      <formula>3</formula>
    </cfRule>
  </conditionalFormatting>
  <conditionalFormatting sqref="W43:W67">
    <cfRule type="cellIs" dxfId="230" priority="1" stopIfTrue="1" operator="between">
      <formula>-2</formula>
      <formula>2</formula>
    </cfRule>
    <cfRule type="cellIs" dxfId="229" priority="2" stopIfTrue="1" operator="between">
      <formula>-3</formula>
      <formula>3</formula>
    </cfRule>
    <cfRule type="cellIs" dxfId="22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1FEA-E0C1-43CE-B12F-17207AF47E2F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339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92.4</v>
      </c>
      <c r="G14" s="38">
        <v>95.084808740641463</v>
      </c>
      <c r="H14" s="26">
        <f>G14*0.025</f>
        <v>2.3771202185160365</v>
      </c>
      <c r="I14" s="23"/>
      <c r="J14" s="27">
        <f>((F14-G14)/G14)*100</f>
        <v>-2.8235937750736704</v>
      </c>
      <c r="K14" s="37">
        <f>(F14-G14)/H14</f>
        <v>-1.1294375100294682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97.9</v>
      </c>
      <c r="G15" s="38">
        <v>98.7</v>
      </c>
      <c r="H15" s="26">
        <f>2/2</f>
        <v>1</v>
      </c>
      <c r="I15" s="23"/>
      <c r="J15" s="33">
        <f>F15-G15</f>
        <v>-0.79999999999999716</v>
      </c>
      <c r="K15" s="37">
        <f t="shared" ref="K15:K28" si="0">(F15-G15)/H15</f>
        <v>-0.79999999999999716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6.68</v>
      </c>
      <c r="G16" s="26">
        <v>6.4957957712679626</v>
      </c>
      <c r="H16" s="26">
        <f>G16*((14-0.53*G16)/200)</f>
        <v>0.3428879928283971</v>
      </c>
      <c r="I16" s="23"/>
      <c r="J16" s="27">
        <f>((F16-G16)/G16)*100</f>
        <v>2.8357453839113069</v>
      </c>
      <c r="K16" s="37">
        <f>(F16-G16)/H16</f>
        <v>0.53721399577915407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6.81</v>
      </c>
      <c r="G17" s="26">
        <v>6.5490691869730808</v>
      </c>
      <c r="H17" s="26">
        <f t="shared" ref="H17:H19" si="1">G17*((14-0.53*G17)/200)</f>
        <v>0.344775528966351</v>
      </c>
      <c r="I17" s="23"/>
      <c r="J17" s="27">
        <f>((F17-G17)/G17)*100</f>
        <v>3.9842427309508786</v>
      </c>
      <c r="K17" s="37">
        <f>(F17-G17)/H17</f>
        <v>0.75681361089981769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11.9</v>
      </c>
      <c r="G18" s="38">
        <v>11.967979610805221</v>
      </c>
      <c r="H18" s="26">
        <f t="shared" si="1"/>
        <v>0.4581923524500443</v>
      </c>
      <c r="I18" s="23"/>
      <c r="J18" s="27">
        <f t="shared" ref="J18:J28" si="2">((F18-G18)/G18)*100</f>
        <v>-0.56801242161079435</v>
      </c>
      <c r="K18" s="37">
        <f t="shared" si="0"/>
        <v>-0.14836478706316367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12.4</v>
      </c>
      <c r="G19" s="38">
        <v>12.078149341880767</v>
      </c>
      <c r="H19" s="26">
        <f t="shared" si="1"/>
        <v>0.45888397139100046</v>
      </c>
      <c r="I19" s="23"/>
      <c r="J19" s="27">
        <f t="shared" si="2"/>
        <v>2.6647348779106572</v>
      </c>
      <c r="K19" s="37">
        <f t="shared" si="0"/>
        <v>0.70137698892296807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9.32</v>
      </c>
      <c r="G20" s="26">
        <v>9.64</v>
      </c>
      <c r="H20" s="26">
        <f>G20*0.05</f>
        <v>0.48200000000000004</v>
      </c>
      <c r="I20" s="23"/>
      <c r="J20" s="27">
        <f t="shared" si="2"/>
        <v>-3.3195020746887995</v>
      </c>
      <c r="K20" s="37">
        <f t="shared" si="0"/>
        <v>-0.66390041493775986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6.65</v>
      </c>
      <c r="G21" s="46">
        <v>6.7803297562106604</v>
      </c>
      <c r="H21" s="47">
        <f>G21*0.075/2</f>
        <v>0.25426236585789974</v>
      </c>
      <c r="I21" s="44"/>
      <c r="J21" s="48">
        <f t="shared" si="2"/>
        <v>-1.9221743026772451</v>
      </c>
      <c r="K21" s="82">
        <f t="shared" si="0"/>
        <v>-0.51257981404726538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9">
        <v>12.1</v>
      </c>
      <c r="G22" s="46">
        <v>12.058802687575353</v>
      </c>
      <c r="H22" s="47">
        <f t="shared" ref="H22:H23" si="3">G22*0.075/2</f>
        <v>0.45220510078407572</v>
      </c>
      <c r="I22" s="51"/>
      <c r="J22" s="48">
        <f t="shared" si="2"/>
        <v>0.34163683984226478</v>
      </c>
      <c r="K22" s="82">
        <f t="shared" si="0"/>
        <v>9.1103157291270609E-2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9">
        <v>21</v>
      </c>
      <c r="G23" s="46">
        <v>21.00197349130838</v>
      </c>
      <c r="H23" s="47">
        <f t="shared" si="3"/>
        <v>0.78757400592406424</v>
      </c>
      <c r="I23" s="51"/>
      <c r="J23" s="48">
        <f t="shared" si="2"/>
        <v>-9.396694597281199E-3</v>
      </c>
      <c r="K23" s="82">
        <f t="shared" si="0"/>
        <v>-2.5057852259416529E-3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 t="s">
        <v>81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 t="s">
        <v>81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9">
        <v>77.8</v>
      </c>
      <c r="G26" s="46">
        <v>77.607919423461666</v>
      </c>
      <c r="H26" s="47">
        <f>G26*0.025</f>
        <v>1.9401979855865417</v>
      </c>
      <c r="I26" s="51"/>
      <c r="J26" s="48">
        <f t="shared" si="2"/>
        <v>0.24750125755885521</v>
      </c>
      <c r="K26" s="82">
        <f t="shared" si="0"/>
        <v>9.9000503023542075E-2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52">
        <v>106</v>
      </c>
      <c r="G27" s="50">
        <v>105.4601417971183</v>
      </c>
      <c r="H27" s="47">
        <f t="shared" ref="H27:H28" si="4">G27*0.025</f>
        <v>2.6365035449279577</v>
      </c>
      <c r="I27" s="51"/>
      <c r="J27" s="48">
        <f t="shared" si="2"/>
        <v>0.51190733644211239</v>
      </c>
      <c r="K27" s="82">
        <f t="shared" si="0"/>
        <v>0.20476293457684494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52">
        <v>183</v>
      </c>
      <c r="G28" s="50">
        <v>183.14904210126122</v>
      </c>
      <c r="H28" s="47">
        <f t="shared" si="4"/>
        <v>4.5787260525315308</v>
      </c>
      <c r="I28" s="51"/>
      <c r="J28" s="48">
        <f t="shared" si="2"/>
        <v>-8.1377494280757495E-2</v>
      </c>
      <c r="K28" s="82">
        <f t="shared" si="0"/>
        <v>-3.2550997712302993E-2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81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81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35.700000000000003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-4.101017564290677</v>
      </c>
      <c r="K31" s="37">
        <v>-0.81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35.700000000000003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0.5917159763313633</v>
      </c>
      <c r="W31" s="37">
        <v>0.17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81.400000000000006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-0.69591841487255979</v>
      </c>
      <c r="K32" s="37">
        <v>-0.15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81.400000000000006</v>
      </c>
      <c r="S32" s="25">
        <v>81.38</v>
      </c>
      <c r="T32" s="25">
        <v>2.2999999999999998</v>
      </c>
      <c r="U32" s="23">
        <v>1</v>
      </c>
      <c r="V32" s="28">
        <f t="shared" si="6"/>
        <v>2.4576062914733635E-2</v>
      </c>
      <c r="W32" s="37">
        <v>0.01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57.7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-1.2316136414210497</v>
      </c>
      <c r="K33" s="37">
        <v>-0.24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57.7</v>
      </c>
      <c r="S33" s="25">
        <v>57.63</v>
      </c>
      <c r="T33" s="25">
        <v>1.7</v>
      </c>
      <c r="U33" s="23">
        <v>1</v>
      </c>
      <c r="V33" s="28">
        <f t="shared" si="6"/>
        <v>0.12146451500954414</v>
      </c>
      <c r="W33" s="37">
        <v>0.04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36">
        <v>49.5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49.5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36">
        <v>42.9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42.9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36">
        <v>58.6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58.6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40">
        <v>24.9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24.9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40">
        <v>33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33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40">
        <v>45.6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45.6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36">
        <v>80.7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80.7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40">
        <v>56.3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56.3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71.5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71.5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81.400000000000006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-0.69591841487255979</v>
      </c>
      <c r="K43" s="37">
        <v>-0.15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81.400000000000006</v>
      </c>
      <c r="S43" s="36">
        <v>81.55</v>
      </c>
      <c r="T43" s="25">
        <v>2.17</v>
      </c>
      <c r="U43" s="23">
        <v>1</v>
      </c>
      <c r="V43" s="28">
        <f t="shared" si="6"/>
        <v>-0.18393623543837093</v>
      </c>
      <c r="W43" s="37">
        <v>-7.0000000000000007E-2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50">
        <v>49.7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-1.6425223657966428</v>
      </c>
      <c r="K44" s="82">
        <v>-0.32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49.7</v>
      </c>
      <c r="S44" s="47">
        <v>48.96</v>
      </c>
      <c r="T44" s="47">
        <v>4.47</v>
      </c>
      <c r="U44" s="44">
        <v>1</v>
      </c>
      <c r="V44" s="51">
        <f t="shared" si="6"/>
        <v>1.511437908496736</v>
      </c>
      <c r="W44" s="37">
        <v>0.17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81">
        <v>102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-2.8030617916363845</v>
      </c>
      <c r="K45" s="82">
        <v>-0.55000000000000004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102</v>
      </c>
      <c r="S45" s="83">
        <v>101.1</v>
      </c>
      <c r="T45" s="47">
        <v>6.6</v>
      </c>
      <c r="U45" s="44">
        <v>1</v>
      </c>
      <c r="V45" s="51">
        <f t="shared" si="6"/>
        <v>0.89020771513353691</v>
      </c>
      <c r="W45" s="37">
        <v>0.14000000000000001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50">
        <v>139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-1.9584035502704753</v>
      </c>
      <c r="K46" s="82">
        <v>-0.39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139</v>
      </c>
      <c r="S46" s="83">
        <v>140.4</v>
      </c>
      <c r="T46" s="47">
        <v>6.1</v>
      </c>
      <c r="U46" s="44">
        <v>1</v>
      </c>
      <c r="V46" s="51">
        <f t="shared" si="6"/>
        <v>-0.99715099715100108</v>
      </c>
      <c r="W46" s="37">
        <v>-0.23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50">
        <v>94.6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-2.9823071869265263</v>
      </c>
      <c r="K47" s="82">
        <v>-0.59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94.6</v>
      </c>
      <c r="S47" s="47">
        <v>95.78</v>
      </c>
      <c r="T47" s="47">
        <v>3.38</v>
      </c>
      <c r="U47" s="44">
        <v>1</v>
      </c>
      <c r="V47" s="51">
        <f t="shared" si="6"/>
        <v>-1.2319899770307026</v>
      </c>
      <c r="W47" s="37">
        <v>-0.35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81">
        <v>94.2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4.7405867133970915E-2</v>
      </c>
      <c r="K48" s="82">
        <v>0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94.2</v>
      </c>
      <c r="S48" s="83">
        <v>88.08</v>
      </c>
      <c r="T48" s="47">
        <v>6.5</v>
      </c>
      <c r="U48" s="44">
        <v>1</v>
      </c>
      <c r="V48" s="51">
        <f t="shared" si="6"/>
        <v>6.948228882833793</v>
      </c>
      <c r="W48" s="37">
        <v>0.94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50">
        <v>216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1.6497358160467281</v>
      </c>
      <c r="K49" s="82">
        <v>0.22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216</v>
      </c>
      <c r="S49" s="47">
        <v>210.2</v>
      </c>
      <c r="T49" s="47">
        <v>9.6</v>
      </c>
      <c r="U49" s="44">
        <v>1</v>
      </c>
      <c r="V49" s="51">
        <f t="shared" si="6"/>
        <v>2.7592768791627078</v>
      </c>
      <c r="W49" s="37">
        <v>0.61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50">
        <v>83.3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0.66504198922648228</v>
      </c>
      <c r="K50" s="82">
        <v>0.1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83.3</v>
      </c>
      <c r="S50" s="47">
        <v>82.32</v>
      </c>
      <c r="T50" s="47">
        <v>5.69</v>
      </c>
      <c r="U50" s="44">
        <v>1</v>
      </c>
      <c r="V50" s="51">
        <f t="shared" si="6"/>
        <v>1.1904761904761954</v>
      </c>
      <c r="W50" s="37">
        <v>0.17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50">
        <v>69.099999999999994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6.7927773568198138</v>
      </c>
      <c r="K51" s="82">
        <v>0.91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69.099999999999994</v>
      </c>
      <c r="S51" s="47">
        <v>63.13</v>
      </c>
      <c r="T51" s="47">
        <v>9.83</v>
      </c>
      <c r="U51" s="44">
        <v>1</v>
      </c>
      <c r="V51" s="51">
        <f t="shared" si="6"/>
        <v>9.4566766988753237</v>
      </c>
      <c r="W51" s="37">
        <v>0.61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50">
        <v>283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0.22231177835803184</v>
      </c>
      <c r="K52" s="82">
        <v>0.03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283</v>
      </c>
      <c r="S52" s="83">
        <v>283.3</v>
      </c>
      <c r="T52" s="47">
        <v>11.2</v>
      </c>
      <c r="U52" s="44">
        <v>1</v>
      </c>
      <c r="V52" s="51">
        <f t="shared" si="6"/>
        <v>-0.10589481115425746</v>
      </c>
      <c r="W52" s="37">
        <v>-0.02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50">
        <v>62.4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-4.4684670861241997</v>
      </c>
      <c r="K53" s="82">
        <v>-0.89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62.4</v>
      </c>
      <c r="S53" s="83">
        <v>64.760000000000005</v>
      </c>
      <c r="T53" s="47">
        <v>4.5599999999999996</v>
      </c>
      <c r="U53" s="44">
        <v>1</v>
      </c>
      <c r="V53" s="51">
        <f t="shared" si="6"/>
        <v>-3.6442248301420723</v>
      </c>
      <c r="W53" s="37">
        <v>-0.52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50">
        <v>209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-5.6932212468869023</v>
      </c>
      <c r="K54" s="82">
        <v>-1.1399999999999999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209</v>
      </c>
      <c r="S54" s="83">
        <v>216.6</v>
      </c>
      <c r="T54" s="47">
        <v>10.1</v>
      </c>
      <c r="U54" s="44">
        <v>1</v>
      </c>
      <c r="V54" s="51">
        <f t="shared" si="6"/>
        <v>-3.508771929824559</v>
      </c>
      <c r="W54" s="37">
        <v>-0.75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81">
        <v>95.8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-4.0959523809881642</v>
      </c>
      <c r="K55" s="82">
        <v>-0.82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95.8</v>
      </c>
      <c r="S55" s="83">
        <v>99.12</v>
      </c>
      <c r="T55" s="47">
        <v>5.39</v>
      </c>
      <c r="U55" s="44">
        <v>1</v>
      </c>
      <c r="V55" s="51">
        <f t="shared" si="6"/>
        <v>-3.3494753833736954</v>
      </c>
      <c r="W55" s="37">
        <v>-0.62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81">
        <v>414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-4.1631896117525162</v>
      </c>
      <c r="K56" s="82">
        <v>-0.83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414</v>
      </c>
      <c r="S56" s="83">
        <v>429.6</v>
      </c>
      <c r="T56" s="47">
        <v>11</v>
      </c>
      <c r="U56" s="44">
        <v>1</v>
      </c>
      <c r="V56" s="51">
        <f t="shared" si="6"/>
        <v>-3.6312849162011225</v>
      </c>
      <c r="W56" s="37">
        <v>-1.42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50">
        <v>55.8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-12.221525355826731</v>
      </c>
      <c r="K57" s="82">
        <v>-2.4500000000000002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55.8</v>
      </c>
      <c r="S57" s="47">
        <v>59.66</v>
      </c>
      <c r="T57" s="47">
        <v>9.5</v>
      </c>
      <c r="U57" s="44">
        <v>1</v>
      </c>
      <c r="V57" s="51">
        <f t="shared" si="6"/>
        <v>-6.4699966476701301</v>
      </c>
      <c r="W57" s="37">
        <v>-0.41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50">
        <v>259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-2.150788423901445</v>
      </c>
      <c r="K58" s="82">
        <v>-0.43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259</v>
      </c>
      <c r="S58" s="47">
        <v>263.3</v>
      </c>
      <c r="T58" s="47">
        <v>7.5</v>
      </c>
      <c r="U58" s="44" t="s">
        <v>75</v>
      </c>
      <c r="V58" s="51">
        <f t="shared" si="6"/>
        <v>-1.633118116217247</v>
      </c>
      <c r="W58" s="37">
        <v>-0.57999999999999996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20.98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3.0848259791227406E-2</v>
      </c>
      <c r="K59" s="82">
        <v>0.2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20.98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5.0000000000000711E-2</v>
      </c>
      <c r="W59" s="37">
        <v>0.49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11.86</v>
      </c>
      <c r="G60" s="47">
        <v>11.829556414607039</v>
      </c>
      <c r="H60" s="47">
        <v>0.15</v>
      </c>
      <c r="I60" s="44">
        <v>4</v>
      </c>
      <c r="J60" s="47">
        <f t="shared" si="17"/>
        <v>3.044358539296077E-2</v>
      </c>
      <c r="K60" s="82">
        <v>0.2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11.86</v>
      </c>
      <c r="S60" s="47">
        <v>11.82</v>
      </c>
      <c r="T60" s="47">
        <v>0.11</v>
      </c>
      <c r="U60" s="44" t="s">
        <v>75</v>
      </c>
      <c r="V60" s="47">
        <f t="shared" si="18"/>
        <v>3.9999999999999147E-2</v>
      </c>
      <c r="W60" s="37">
        <v>0.38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14.3</v>
      </c>
      <c r="G61" s="47">
        <v>14.073520885865022</v>
      </c>
      <c r="H61" s="47">
        <v>0.15</v>
      </c>
      <c r="I61" s="44">
        <v>4</v>
      </c>
      <c r="J61" s="47">
        <f t="shared" si="17"/>
        <v>0.22647911413497823</v>
      </c>
      <c r="K61" s="82">
        <v>1.53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14.3</v>
      </c>
      <c r="S61" s="47">
        <v>14.13</v>
      </c>
      <c r="T61" s="47">
        <v>0.15</v>
      </c>
      <c r="U61" s="44" t="s">
        <v>75</v>
      </c>
      <c r="V61" s="47">
        <f t="shared" si="18"/>
        <v>0.16999999999999993</v>
      </c>
      <c r="W61" s="37">
        <v>1.17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13.74</v>
      </c>
      <c r="G62" s="47">
        <v>13.704268556972899</v>
      </c>
      <c r="H62" s="47">
        <v>0.15</v>
      </c>
      <c r="I62" s="51">
        <v>4</v>
      </c>
      <c r="J62" s="47">
        <f t="shared" si="17"/>
        <v>3.5731443027101406E-2</v>
      </c>
      <c r="K62" s="82">
        <v>0.27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13.74</v>
      </c>
      <c r="S62" s="47">
        <v>13.71</v>
      </c>
      <c r="T62" s="47">
        <v>0.12</v>
      </c>
      <c r="U62" s="44" t="s">
        <v>75</v>
      </c>
      <c r="V62" s="47">
        <f t="shared" si="18"/>
        <v>2.9999999999999361E-2</v>
      </c>
      <c r="W62" s="37">
        <v>0.27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6.73</v>
      </c>
      <c r="G63" s="47">
        <v>6.6895964222574564</v>
      </c>
      <c r="H63" s="47">
        <v>0.15</v>
      </c>
      <c r="I63" s="51">
        <v>4</v>
      </c>
      <c r="J63" s="47">
        <f t="shared" si="17"/>
        <v>4.0403577742543995E-2</v>
      </c>
      <c r="K63" s="82">
        <v>0.27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6.73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3.1000000000000583E-2</v>
      </c>
      <c r="W63" s="37">
        <v>0.32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0.7</v>
      </c>
      <c r="G64" s="47">
        <v>0.66851962304664203</v>
      </c>
      <c r="H64" s="47">
        <v>0.15</v>
      </c>
      <c r="I64" s="51">
        <v>4</v>
      </c>
      <c r="J64" s="47">
        <f t="shared" si="17"/>
        <v>3.1480376953357925E-2</v>
      </c>
      <c r="K64" s="82">
        <v>0.2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0.7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4.9599999999999977E-2</v>
      </c>
      <c r="W64" s="37">
        <v>0.47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5.46</v>
      </c>
      <c r="G65" s="47">
        <v>5.4296131068592475</v>
      </c>
      <c r="H65" s="47">
        <v>0.15</v>
      </c>
      <c r="I65" s="51">
        <v>4</v>
      </c>
      <c r="J65" s="47">
        <f t="shared" si="17"/>
        <v>3.0386893140752491E-2</v>
      </c>
      <c r="K65" s="82">
        <v>0.2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5.46</v>
      </c>
      <c r="S65" s="47">
        <v>5.4169999999999998</v>
      </c>
      <c r="T65" s="47">
        <v>7.8E-2</v>
      </c>
      <c r="U65" s="44">
        <v>1</v>
      </c>
      <c r="V65" s="47">
        <f t="shared" si="18"/>
        <v>4.3000000000000149E-2</v>
      </c>
      <c r="W65" s="37">
        <v>0.55000000000000004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5.63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1.9242605360762708</v>
      </c>
      <c r="K66" s="82">
        <v>0.4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5.63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1.6062082656560099</v>
      </c>
      <c r="W66" s="37">
        <v>0.66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2.0099999999999998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1.1291924963561819</v>
      </c>
      <c r="K67" s="92">
        <v>0.2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2.0099999999999998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2.8132992327365582</v>
      </c>
      <c r="W67" s="96">
        <v>0.95</v>
      </c>
    </row>
    <row r="69" spans="1:23" x14ac:dyDescent="0.25">
      <c r="W69" s="57"/>
    </row>
    <row r="70" spans="1:23" x14ac:dyDescent="0.25">
      <c r="K70" s="57"/>
    </row>
  </sheetData>
  <sheetProtection algorithmName="SHA-512" hashValue="Hnw+2/+H7AzQJPKzLdcEQ3xFyRgOCcBNNytN2/BvAkfZao6xhQTk10RhREo42mcIkWu36RCEgLM1NPQGlbnfHg==" saltValue="KQJ6ilNcQrYm33zQuHc7kw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0">
    <cfRule type="cellIs" dxfId="227" priority="34" stopIfTrue="1" operator="between">
      <formula>-2</formula>
      <formula>2</formula>
    </cfRule>
    <cfRule type="cellIs" dxfId="226" priority="35" stopIfTrue="1" operator="between">
      <formula>-3</formula>
      <formula>3</formula>
    </cfRule>
    <cfRule type="cellIs" dxfId="225" priority="36" operator="notBetween">
      <formula>-3</formula>
      <formula>3</formula>
    </cfRule>
  </conditionalFormatting>
  <conditionalFormatting sqref="K31:K33">
    <cfRule type="cellIs" dxfId="224" priority="19" stopIfTrue="1" operator="between">
      <formula>-2</formula>
      <formula>2</formula>
    </cfRule>
    <cfRule type="cellIs" dxfId="223" priority="20" stopIfTrue="1" operator="between">
      <formula>-3</formula>
      <formula>3</formula>
    </cfRule>
    <cfRule type="cellIs" dxfId="222" priority="21" operator="notBetween">
      <formula>-3</formula>
      <formula>3</formula>
    </cfRule>
  </conditionalFormatting>
  <conditionalFormatting sqref="K43:K67">
    <cfRule type="cellIs" dxfId="221" priority="16" stopIfTrue="1" operator="between">
      <formula>-2</formula>
      <formula>2</formula>
    </cfRule>
    <cfRule type="cellIs" dxfId="220" priority="17" stopIfTrue="1" operator="between">
      <formula>-3</formula>
      <formula>3</formula>
    </cfRule>
    <cfRule type="cellIs" dxfId="219" priority="18" operator="notBetween">
      <formula>-3</formula>
      <formula>3</formula>
    </cfRule>
  </conditionalFormatting>
  <conditionalFormatting sqref="W31:W33">
    <cfRule type="cellIs" dxfId="218" priority="4" stopIfTrue="1" operator="between">
      <formula>-2</formula>
      <formula>2</formula>
    </cfRule>
    <cfRule type="cellIs" dxfId="217" priority="5" stopIfTrue="1" operator="between">
      <formula>-3</formula>
      <formula>3</formula>
    </cfRule>
    <cfRule type="cellIs" dxfId="216" priority="6" operator="notBetween">
      <formula>-3</formula>
      <formula>3</formula>
    </cfRule>
  </conditionalFormatting>
  <conditionalFormatting sqref="W43:W67">
    <cfRule type="cellIs" dxfId="215" priority="1" stopIfTrue="1" operator="between">
      <formula>-2</formula>
      <formula>2</formula>
    </cfRule>
    <cfRule type="cellIs" dxfId="214" priority="2" stopIfTrue="1" operator="between">
      <formula>-3</formula>
      <formula>3</formula>
    </cfRule>
    <cfRule type="cellIs" dxfId="213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6F93-A0AD-4D9A-8D50-30A786BCC25D}">
  <sheetPr>
    <pageSetUpPr fitToPage="1"/>
  </sheetPr>
  <dimension ref="A1:W53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446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42</v>
      </c>
      <c r="B14" s="35" t="s">
        <v>13</v>
      </c>
      <c r="C14" s="24">
        <v>30</v>
      </c>
      <c r="D14" s="24" t="s">
        <v>29</v>
      </c>
      <c r="E14" s="23" t="s">
        <v>30</v>
      </c>
      <c r="F14" s="36">
        <v>36.6</v>
      </c>
      <c r="G14" s="36">
        <v>37.226672372601328</v>
      </c>
      <c r="H14" s="26">
        <f>0.05*G14</f>
        <v>1.8613336186300664</v>
      </c>
      <c r="I14" s="28">
        <v>4</v>
      </c>
      <c r="J14" s="28">
        <f t="shared" ref="J14:J16" si="0">((F14-G14)/G14)*100</f>
        <v>-1.6833961583484294</v>
      </c>
      <c r="K14" s="37">
        <v>-0.32</v>
      </c>
      <c r="M14" s="21" t="s">
        <v>42</v>
      </c>
      <c r="N14" s="22" t="s">
        <v>13</v>
      </c>
      <c r="O14" s="23">
        <v>30</v>
      </c>
      <c r="P14" s="24" t="s">
        <v>29</v>
      </c>
      <c r="Q14" s="23" t="s">
        <v>30</v>
      </c>
      <c r="R14" s="36">
        <f>F14</f>
        <v>36.6</v>
      </c>
      <c r="S14" s="25">
        <v>35.49</v>
      </c>
      <c r="T14" s="25">
        <v>1.29</v>
      </c>
      <c r="U14" s="23">
        <v>1</v>
      </c>
      <c r="V14" s="28">
        <f t="shared" ref="V14:V41" si="1">((R14-S14)/S14)*100</f>
        <v>3.1276415891800489</v>
      </c>
      <c r="W14" s="37">
        <v>0.86</v>
      </c>
    </row>
    <row r="15" spans="1:23" x14ac:dyDescent="0.25">
      <c r="A15" s="21" t="s">
        <v>41</v>
      </c>
      <c r="B15" s="35" t="s">
        <v>13</v>
      </c>
      <c r="C15" s="24">
        <v>31</v>
      </c>
      <c r="D15" s="24" t="s">
        <v>29</v>
      </c>
      <c r="E15" s="23" t="s">
        <v>30</v>
      </c>
      <c r="F15" s="36">
        <v>83.3</v>
      </c>
      <c r="G15" s="38">
        <v>81.970447438477805</v>
      </c>
      <c r="H15" s="26">
        <f t="shared" ref="H15:H16" si="2">0.05*G15</f>
        <v>4.0985223719238908</v>
      </c>
      <c r="I15" s="28">
        <v>4</v>
      </c>
      <c r="J15" s="28">
        <f t="shared" si="0"/>
        <v>1.6219901233552201</v>
      </c>
      <c r="K15" s="37">
        <v>0.32</v>
      </c>
      <c r="M15" s="21" t="s">
        <v>41</v>
      </c>
      <c r="N15" s="22" t="s">
        <v>13</v>
      </c>
      <c r="O15" s="23">
        <v>31</v>
      </c>
      <c r="P15" s="24" t="s">
        <v>29</v>
      </c>
      <c r="Q15" s="23" t="s">
        <v>30</v>
      </c>
      <c r="R15" s="36">
        <f t="shared" ref="R15:R50" si="3">F15</f>
        <v>83.3</v>
      </c>
      <c r="S15" s="25">
        <v>81.38</v>
      </c>
      <c r="T15" s="25">
        <v>2.2999999999999998</v>
      </c>
      <c r="U15" s="23">
        <v>1</v>
      </c>
      <c r="V15" s="28">
        <f t="shared" si="1"/>
        <v>2.3593020398132243</v>
      </c>
      <c r="W15" s="37">
        <v>0.84</v>
      </c>
    </row>
    <row r="16" spans="1:23" x14ac:dyDescent="0.25">
      <c r="A16" s="21" t="s">
        <v>40</v>
      </c>
      <c r="B16" s="35" t="s">
        <v>13</v>
      </c>
      <c r="C16" s="24">
        <v>32</v>
      </c>
      <c r="D16" s="24" t="s">
        <v>29</v>
      </c>
      <c r="E16" s="23" t="s">
        <v>30</v>
      </c>
      <c r="F16" s="36">
        <v>62.7</v>
      </c>
      <c r="G16" s="38">
        <v>58.419502562813939</v>
      </c>
      <c r="H16" s="26">
        <f t="shared" si="2"/>
        <v>2.920975128140697</v>
      </c>
      <c r="I16" s="28">
        <v>4</v>
      </c>
      <c r="J16" s="28">
        <f t="shared" si="0"/>
        <v>7.3271720049029483</v>
      </c>
      <c r="K16" s="37">
        <v>1.47</v>
      </c>
      <c r="M16" s="21" t="s">
        <v>40</v>
      </c>
      <c r="N16" s="22" t="s">
        <v>13</v>
      </c>
      <c r="O16" s="23">
        <v>32</v>
      </c>
      <c r="P16" s="24" t="s">
        <v>29</v>
      </c>
      <c r="Q16" s="23" t="s">
        <v>30</v>
      </c>
      <c r="R16" s="36">
        <f t="shared" si="3"/>
        <v>62.7</v>
      </c>
      <c r="S16" s="25">
        <v>57.63</v>
      </c>
      <c r="T16" s="25">
        <v>1.7</v>
      </c>
      <c r="U16" s="23">
        <v>1</v>
      </c>
      <c r="V16" s="28">
        <f t="shared" si="1"/>
        <v>8.7975013014055179</v>
      </c>
      <c r="W16" s="37">
        <v>2.98</v>
      </c>
    </row>
    <row r="17" spans="1:23" x14ac:dyDescent="0.25">
      <c r="A17" s="21" t="s">
        <v>39</v>
      </c>
      <c r="B17" s="35" t="s">
        <v>13</v>
      </c>
      <c r="C17" s="24">
        <v>33</v>
      </c>
      <c r="D17" s="24" t="s">
        <v>29</v>
      </c>
      <c r="E17" s="23" t="s">
        <v>30</v>
      </c>
      <c r="F17" s="36">
        <v>54</v>
      </c>
      <c r="G17" s="38"/>
      <c r="H17" s="26"/>
      <c r="I17" s="28"/>
      <c r="J17" s="28"/>
      <c r="K17" s="39"/>
      <c r="M17" s="21" t="s">
        <v>39</v>
      </c>
      <c r="N17" s="22" t="s">
        <v>13</v>
      </c>
      <c r="O17" s="23">
        <v>33</v>
      </c>
      <c r="P17" s="24" t="s">
        <v>29</v>
      </c>
      <c r="Q17" s="23" t="s">
        <v>30</v>
      </c>
      <c r="R17" s="36">
        <f t="shared" si="3"/>
        <v>54</v>
      </c>
      <c r="S17" s="25"/>
      <c r="T17" s="25"/>
      <c r="U17" s="23"/>
      <c r="V17" s="28"/>
      <c r="W17" s="39"/>
    </row>
    <row r="18" spans="1:23" x14ac:dyDescent="0.25">
      <c r="A18" s="21" t="s">
        <v>38</v>
      </c>
      <c r="B18" s="35" t="s">
        <v>13</v>
      </c>
      <c r="C18" s="24">
        <v>34</v>
      </c>
      <c r="D18" s="24" t="s">
        <v>29</v>
      </c>
      <c r="E18" s="23" t="s">
        <v>30</v>
      </c>
      <c r="F18" s="36">
        <v>43.5</v>
      </c>
      <c r="G18" s="26"/>
      <c r="H18" s="26"/>
      <c r="I18" s="28"/>
      <c r="J18" s="28"/>
      <c r="K18" s="39"/>
      <c r="M18" s="21" t="s">
        <v>38</v>
      </c>
      <c r="N18" s="22" t="s">
        <v>13</v>
      </c>
      <c r="O18" s="23">
        <v>34</v>
      </c>
      <c r="P18" s="24" t="s">
        <v>29</v>
      </c>
      <c r="Q18" s="23" t="s">
        <v>30</v>
      </c>
      <c r="R18" s="36">
        <f t="shared" si="3"/>
        <v>43.5</v>
      </c>
      <c r="S18" s="25"/>
      <c r="T18" s="25"/>
      <c r="U18" s="23"/>
      <c r="V18" s="28"/>
      <c r="W18" s="39"/>
    </row>
    <row r="19" spans="1:23" x14ac:dyDescent="0.25">
      <c r="A19" s="21" t="s">
        <v>37</v>
      </c>
      <c r="B19" s="35" t="s">
        <v>13</v>
      </c>
      <c r="C19" s="24">
        <v>35</v>
      </c>
      <c r="D19" s="24" t="s">
        <v>29</v>
      </c>
      <c r="E19" s="23" t="s">
        <v>30</v>
      </c>
      <c r="F19" s="36">
        <v>59.5</v>
      </c>
      <c r="G19" s="38"/>
      <c r="H19" s="26"/>
      <c r="I19" s="28"/>
      <c r="J19" s="28"/>
      <c r="K19" s="39"/>
      <c r="M19" s="21" t="s">
        <v>37</v>
      </c>
      <c r="N19" s="22" t="s">
        <v>13</v>
      </c>
      <c r="O19" s="23">
        <v>35</v>
      </c>
      <c r="P19" s="24" t="s">
        <v>29</v>
      </c>
      <c r="Q19" s="23" t="s">
        <v>30</v>
      </c>
      <c r="R19" s="36">
        <f t="shared" si="3"/>
        <v>59.5</v>
      </c>
      <c r="S19" s="25"/>
      <c r="T19" s="25"/>
      <c r="U19" s="23"/>
      <c r="V19" s="28"/>
      <c r="W19" s="39"/>
    </row>
    <row r="20" spans="1:23" x14ac:dyDescent="0.25">
      <c r="A20" s="21" t="s">
        <v>36</v>
      </c>
      <c r="B20" s="35" t="s">
        <v>13</v>
      </c>
      <c r="C20" s="24">
        <v>36</v>
      </c>
      <c r="D20" s="24" t="s">
        <v>29</v>
      </c>
      <c r="E20" s="23" t="s">
        <v>30</v>
      </c>
      <c r="F20" s="40">
        <v>25.9</v>
      </c>
      <c r="G20" s="38"/>
      <c r="H20" s="26"/>
      <c r="I20" s="28"/>
      <c r="J20" s="28"/>
      <c r="K20" s="39"/>
      <c r="M20" s="21" t="s">
        <v>36</v>
      </c>
      <c r="N20" s="22" t="s">
        <v>13</v>
      </c>
      <c r="O20" s="23">
        <v>36</v>
      </c>
      <c r="P20" s="24" t="s">
        <v>29</v>
      </c>
      <c r="Q20" s="23" t="s">
        <v>30</v>
      </c>
      <c r="R20" s="36">
        <f t="shared" si="3"/>
        <v>25.9</v>
      </c>
      <c r="S20" s="25"/>
      <c r="T20" s="25"/>
      <c r="U20" s="23"/>
      <c r="V20" s="28"/>
      <c r="W20" s="39"/>
    </row>
    <row r="21" spans="1:23" x14ac:dyDescent="0.25">
      <c r="A21" s="21" t="s">
        <v>35</v>
      </c>
      <c r="B21" s="35" t="s">
        <v>13</v>
      </c>
      <c r="C21" s="24">
        <v>37</v>
      </c>
      <c r="D21" s="24" t="s">
        <v>29</v>
      </c>
      <c r="E21" s="23" t="s">
        <v>30</v>
      </c>
      <c r="F21" s="40">
        <v>32.1</v>
      </c>
      <c r="G21" s="38"/>
      <c r="H21" s="26"/>
      <c r="I21" s="28"/>
      <c r="J21" s="28"/>
      <c r="K21" s="39"/>
      <c r="M21" s="21" t="s">
        <v>35</v>
      </c>
      <c r="N21" s="22" t="s">
        <v>13</v>
      </c>
      <c r="O21" s="23">
        <v>37</v>
      </c>
      <c r="P21" s="24" t="s">
        <v>29</v>
      </c>
      <c r="Q21" s="23" t="s">
        <v>30</v>
      </c>
      <c r="R21" s="36">
        <f t="shared" si="3"/>
        <v>32.1</v>
      </c>
      <c r="S21" s="25"/>
      <c r="T21" s="25"/>
      <c r="U21" s="23"/>
      <c r="V21" s="28"/>
      <c r="W21" s="39"/>
    </row>
    <row r="22" spans="1:23" x14ac:dyDescent="0.25">
      <c r="A22" s="21" t="s">
        <v>34</v>
      </c>
      <c r="B22" s="35" t="s">
        <v>13</v>
      </c>
      <c r="C22" s="24">
        <v>38</v>
      </c>
      <c r="D22" s="24" t="s">
        <v>29</v>
      </c>
      <c r="E22" s="23" t="s">
        <v>30</v>
      </c>
      <c r="F22" s="40">
        <v>45.1</v>
      </c>
      <c r="G22" s="38"/>
      <c r="H22" s="26"/>
      <c r="I22" s="28"/>
      <c r="J22" s="28"/>
      <c r="K22" s="39"/>
      <c r="M22" s="21" t="s">
        <v>34</v>
      </c>
      <c r="N22" s="22" t="s">
        <v>13</v>
      </c>
      <c r="O22" s="23">
        <v>38</v>
      </c>
      <c r="P22" s="24" t="s">
        <v>29</v>
      </c>
      <c r="Q22" s="23" t="s">
        <v>30</v>
      </c>
      <c r="R22" s="36">
        <f t="shared" si="3"/>
        <v>45.1</v>
      </c>
      <c r="S22" s="25"/>
      <c r="T22" s="25"/>
      <c r="U22" s="23"/>
      <c r="V22" s="28"/>
      <c r="W22" s="39"/>
    </row>
    <row r="23" spans="1:23" x14ac:dyDescent="0.25">
      <c r="A23" s="21" t="s">
        <v>33</v>
      </c>
      <c r="B23" s="35" t="s">
        <v>13</v>
      </c>
      <c r="C23" s="24">
        <v>39</v>
      </c>
      <c r="D23" s="24" t="s">
        <v>29</v>
      </c>
      <c r="E23" s="23" t="s">
        <v>30</v>
      </c>
      <c r="F23" s="36">
        <v>89</v>
      </c>
      <c r="G23" s="28"/>
      <c r="H23" s="26"/>
      <c r="I23" s="28"/>
      <c r="J23" s="28"/>
      <c r="K23" s="39"/>
      <c r="M23" s="21" t="s">
        <v>33</v>
      </c>
      <c r="N23" s="22" t="s">
        <v>13</v>
      </c>
      <c r="O23" s="23">
        <v>39</v>
      </c>
      <c r="P23" s="24" t="s">
        <v>29</v>
      </c>
      <c r="Q23" s="23" t="s">
        <v>30</v>
      </c>
      <c r="R23" s="36">
        <f t="shared" si="3"/>
        <v>89</v>
      </c>
      <c r="S23" s="25"/>
      <c r="T23" s="25"/>
      <c r="U23" s="23"/>
      <c r="V23" s="28"/>
      <c r="W23" s="39"/>
    </row>
    <row r="24" spans="1:23" x14ac:dyDescent="0.25">
      <c r="A24" s="21" t="s">
        <v>32</v>
      </c>
      <c r="B24" s="35" t="s">
        <v>13</v>
      </c>
      <c r="C24" s="24">
        <v>40</v>
      </c>
      <c r="D24" s="24" t="s">
        <v>29</v>
      </c>
      <c r="E24" s="23" t="s">
        <v>30</v>
      </c>
      <c r="F24" s="40">
        <v>57.4</v>
      </c>
      <c r="G24" s="28"/>
      <c r="H24" s="26"/>
      <c r="I24" s="28"/>
      <c r="J24" s="28"/>
      <c r="K24" s="39"/>
      <c r="M24" s="21" t="s">
        <v>32</v>
      </c>
      <c r="N24" s="22" t="s">
        <v>13</v>
      </c>
      <c r="O24" s="23">
        <v>40</v>
      </c>
      <c r="P24" s="24" t="s">
        <v>29</v>
      </c>
      <c r="Q24" s="23" t="s">
        <v>30</v>
      </c>
      <c r="R24" s="36">
        <f t="shared" si="3"/>
        <v>57.4</v>
      </c>
      <c r="S24" s="25"/>
      <c r="T24" s="25"/>
      <c r="U24" s="23"/>
      <c r="V24" s="28"/>
      <c r="W24" s="39"/>
    </row>
    <row r="25" spans="1:23" x14ac:dyDescent="0.25">
      <c r="A25" s="21" t="s">
        <v>31</v>
      </c>
      <c r="B25" s="35" t="s">
        <v>13</v>
      </c>
      <c r="C25" s="24">
        <v>41</v>
      </c>
      <c r="D25" s="24" t="s">
        <v>29</v>
      </c>
      <c r="E25" s="23" t="s">
        <v>30</v>
      </c>
      <c r="F25" s="36">
        <v>72.599999999999994</v>
      </c>
      <c r="G25" s="38"/>
      <c r="H25" s="26"/>
      <c r="I25" s="28"/>
      <c r="J25" s="28"/>
      <c r="K25" s="39"/>
      <c r="M25" s="21" t="s">
        <v>31</v>
      </c>
      <c r="N25" s="22" t="s">
        <v>13</v>
      </c>
      <c r="O25" s="23">
        <v>41</v>
      </c>
      <c r="P25" s="24" t="s">
        <v>29</v>
      </c>
      <c r="Q25" s="23" t="s">
        <v>30</v>
      </c>
      <c r="R25" s="36">
        <f t="shared" si="3"/>
        <v>72.599999999999994</v>
      </c>
      <c r="S25" s="36"/>
      <c r="T25" s="25"/>
      <c r="U25" s="23"/>
      <c r="V25" s="28"/>
      <c r="W25" s="39"/>
    </row>
    <row r="26" spans="1:23" x14ac:dyDescent="0.25">
      <c r="A26" s="21" t="s">
        <v>28</v>
      </c>
      <c r="B26" s="35" t="s">
        <v>13</v>
      </c>
      <c r="C26" s="24">
        <v>42</v>
      </c>
      <c r="D26" s="24" t="s">
        <v>29</v>
      </c>
      <c r="E26" s="23" t="s">
        <v>30</v>
      </c>
      <c r="F26" s="36">
        <v>83.2</v>
      </c>
      <c r="G26" s="38">
        <v>81.970447438477805</v>
      </c>
      <c r="H26" s="26">
        <f t="shared" ref="H26" si="4">0.05*G26</f>
        <v>4.0985223719238908</v>
      </c>
      <c r="I26" s="28">
        <v>4</v>
      </c>
      <c r="J26" s="28">
        <f t="shared" ref="J26:J28" si="5">((F26-G26)/G26)*100</f>
        <v>1.4999949371327117</v>
      </c>
      <c r="K26" s="37">
        <v>0.28999999999999998</v>
      </c>
      <c r="M26" s="21" t="s">
        <v>28</v>
      </c>
      <c r="N26" s="22" t="s">
        <v>13</v>
      </c>
      <c r="O26" s="23">
        <v>42</v>
      </c>
      <c r="P26" s="24" t="s">
        <v>29</v>
      </c>
      <c r="Q26" s="23" t="s">
        <v>30</v>
      </c>
      <c r="R26" s="36">
        <f t="shared" si="3"/>
        <v>83.2</v>
      </c>
      <c r="S26" s="36">
        <v>81.55</v>
      </c>
      <c r="T26" s="25">
        <v>2.17</v>
      </c>
      <c r="U26" s="23">
        <v>1</v>
      </c>
      <c r="V26" s="28">
        <f t="shared" si="1"/>
        <v>2.0232985898222018</v>
      </c>
      <c r="W26" s="37">
        <v>0.76</v>
      </c>
    </row>
    <row r="27" spans="1:23" x14ac:dyDescent="0.25">
      <c r="A27" s="41" t="s">
        <v>22</v>
      </c>
      <c r="B27" s="42" t="s">
        <v>13</v>
      </c>
      <c r="C27" s="43">
        <v>43</v>
      </c>
      <c r="D27" s="43" t="s">
        <v>27</v>
      </c>
      <c r="E27" s="44" t="s">
        <v>23</v>
      </c>
      <c r="F27" s="81">
        <v>39.6</v>
      </c>
      <c r="G27" s="83">
        <v>50.529965992862202</v>
      </c>
      <c r="H27" s="47">
        <f>0.05*G27</f>
        <v>2.5264982996431105</v>
      </c>
      <c r="I27" s="51">
        <v>4</v>
      </c>
      <c r="J27" s="51">
        <f t="shared" si="5"/>
        <v>-21.630661683813827</v>
      </c>
      <c r="K27" s="82">
        <v>-4.32</v>
      </c>
      <c r="M27" s="41" t="s">
        <v>22</v>
      </c>
      <c r="N27" s="42" t="s">
        <v>13</v>
      </c>
      <c r="O27" s="44">
        <v>41</v>
      </c>
      <c r="P27" s="43" t="s">
        <v>27</v>
      </c>
      <c r="Q27" s="44" t="s">
        <v>23</v>
      </c>
      <c r="R27" s="50">
        <f t="shared" si="3"/>
        <v>39.6</v>
      </c>
      <c r="S27" s="51">
        <v>48.96</v>
      </c>
      <c r="T27" s="47">
        <v>4.47</v>
      </c>
      <c r="U27" s="44">
        <v>1</v>
      </c>
      <c r="V27" s="51">
        <f t="shared" si="1"/>
        <v>-19.117647058823529</v>
      </c>
      <c r="W27" s="37">
        <v>-2.1</v>
      </c>
    </row>
    <row r="28" spans="1:23" x14ac:dyDescent="0.25">
      <c r="A28" s="41" t="s">
        <v>12</v>
      </c>
      <c r="B28" s="42" t="s">
        <v>13</v>
      </c>
      <c r="C28" s="43">
        <v>44</v>
      </c>
      <c r="D28" s="43" t="s">
        <v>27</v>
      </c>
      <c r="E28" s="44" t="s">
        <v>23</v>
      </c>
      <c r="F28" s="81">
        <v>82.4</v>
      </c>
      <c r="G28" s="51">
        <v>104.94157725559208</v>
      </c>
      <c r="H28" s="47">
        <f t="shared" ref="H28:H29" si="6">0.05*G28</f>
        <v>5.2470788627796043</v>
      </c>
      <c r="I28" s="51">
        <v>4</v>
      </c>
      <c r="J28" s="51">
        <f t="shared" si="5"/>
        <v>-21.480120506184679</v>
      </c>
      <c r="K28" s="82">
        <v>-4.29</v>
      </c>
      <c r="M28" s="41" t="s">
        <v>12</v>
      </c>
      <c r="N28" s="42" t="s">
        <v>13</v>
      </c>
      <c r="O28" s="44">
        <v>42</v>
      </c>
      <c r="P28" s="43" t="s">
        <v>27</v>
      </c>
      <c r="Q28" s="44" t="s">
        <v>23</v>
      </c>
      <c r="R28" s="50">
        <f t="shared" si="3"/>
        <v>82.4</v>
      </c>
      <c r="S28" s="51">
        <v>101.1</v>
      </c>
      <c r="T28" s="47">
        <v>6.6</v>
      </c>
      <c r="U28" s="44">
        <v>1</v>
      </c>
      <c r="V28" s="51">
        <f t="shared" si="1"/>
        <v>-18.496538081107804</v>
      </c>
      <c r="W28" s="37">
        <v>-2.85</v>
      </c>
    </row>
    <row r="29" spans="1:23" x14ac:dyDescent="0.25">
      <c r="A29" s="41" t="s">
        <v>21</v>
      </c>
      <c r="B29" s="42" t="s">
        <v>13</v>
      </c>
      <c r="C29" s="43">
        <v>45</v>
      </c>
      <c r="D29" s="43" t="s">
        <v>27</v>
      </c>
      <c r="E29" s="44" t="s">
        <v>23</v>
      </c>
      <c r="F29" s="50">
        <v>108</v>
      </c>
      <c r="G29" s="51">
        <v>141.77655712825091</v>
      </c>
      <c r="H29" s="47">
        <f t="shared" si="6"/>
        <v>7.0888278564125464</v>
      </c>
      <c r="I29" s="51">
        <v>4</v>
      </c>
      <c r="J29" s="51">
        <f t="shared" ref="J29:J40" si="7">((F29-G29)/G29)*100</f>
        <v>-23.823795564238932</v>
      </c>
      <c r="K29" s="82">
        <v>-4.7699999999999996</v>
      </c>
      <c r="M29" s="41" t="s">
        <v>21</v>
      </c>
      <c r="N29" s="42" t="s">
        <v>13</v>
      </c>
      <c r="O29" s="44">
        <v>43</v>
      </c>
      <c r="P29" s="43" t="s">
        <v>27</v>
      </c>
      <c r="Q29" s="44" t="s">
        <v>23</v>
      </c>
      <c r="R29" s="50">
        <f t="shared" si="3"/>
        <v>108</v>
      </c>
      <c r="S29" s="83">
        <v>140.4</v>
      </c>
      <c r="T29" s="47">
        <v>6.1</v>
      </c>
      <c r="U29" s="44">
        <v>1</v>
      </c>
      <c r="V29" s="51">
        <f t="shared" si="1"/>
        <v>-23.07692307692308</v>
      </c>
      <c r="W29" s="37">
        <v>-5.28</v>
      </c>
    </row>
    <row r="30" spans="1:23" x14ac:dyDescent="0.25">
      <c r="A30" s="41" t="s">
        <v>17</v>
      </c>
      <c r="B30" s="42" t="s">
        <v>13</v>
      </c>
      <c r="C30" s="43">
        <v>46</v>
      </c>
      <c r="D30" s="43" t="s">
        <v>27</v>
      </c>
      <c r="E30" s="44" t="s">
        <v>23</v>
      </c>
      <c r="F30" s="50">
        <v>95.4</v>
      </c>
      <c r="G30" s="83">
        <v>97.507987725773162</v>
      </c>
      <c r="H30" s="47">
        <f>0.05*G30</f>
        <v>4.8753993862886587</v>
      </c>
      <c r="I30" s="51">
        <v>4</v>
      </c>
      <c r="J30" s="51">
        <f t="shared" si="7"/>
        <v>-2.1618615817419609</v>
      </c>
      <c r="K30" s="82">
        <v>-0.43</v>
      </c>
      <c r="M30" s="41" t="s">
        <v>17</v>
      </c>
      <c r="N30" s="42" t="s">
        <v>13</v>
      </c>
      <c r="O30" s="44">
        <v>44</v>
      </c>
      <c r="P30" s="43" t="s">
        <v>27</v>
      </c>
      <c r="Q30" s="44" t="s">
        <v>23</v>
      </c>
      <c r="R30" s="50">
        <f t="shared" si="3"/>
        <v>95.4</v>
      </c>
      <c r="S30" s="83">
        <v>95.78</v>
      </c>
      <c r="T30" s="47">
        <v>3.38</v>
      </c>
      <c r="U30" s="44">
        <v>1</v>
      </c>
      <c r="V30" s="51">
        <f t="shared" si="1"/>
        <v>-0.39674253497598183</v>
      </c>
      <c r="W30" s="37">
        <v>-0.11</v>
      </c>
    </row>
    <row r="31" spans="1:23" x14ac:dyDescent="0.25">
      <c r="A31" s="41" t="s">
        <v>16</v>
      </c>
      <c r="B31" s="42" t="s">
        <v>13</v>
      </c>
      <c r="C31" s="43">
        <v>47</v>
      </c>
      <c r="D31" s="43" t="s">
        <v>25</v>
      </c>
      <c r="E31" s="44" t="s">
        <v>23</v>
      </c>
      <c r="F31" s="50">
        <v>92.3</v>
      </c>
      <c r="G31" s="83">
        <v>94.155364832847837</v>
      </c>
      <c r="H31" s="47">
        <f>0.075*G31</f>
        <v>7.0616523624635876</v>
      </c>
      <c r="I31" s="51">
        <v>4</v>
      </c>
      <c r="J31" s="51">
        <f t="shared" ref="J31" si="8">((F31-G31)/G31)*100</f>
        <v>-1.9705354401649156</v>
      </c>
      <c r="K31" s="82">
        <v>-0.27</v>
      </c>
      <c r="M31" s="41" t="s">
        <v>16</v>
      </c>
      <c r="N31" s="42" t="s">
        <v>13</v>
      </c>
      <c r="O31" s="44">
        <v>45</v>
      </c>
      <c r="P31" s="43" t="s">
        <v>25</v>
      </c>
      <c r="Q31" s="44" t="s">
        <v>23</v>
      </c>
      <c r="R31" s="50">
        <f t="shared" si="3"/>
        <v>92.3</v>
      </c>
      <c r="S31" s="51">
        <v>88.08</v>
      </c>
      <c r="T31" s="47">
        <v>6.5</v>
      </c>
      <c r="U31" s="44">
        <v>1</v>
      </c>
      <c r="V31" s="51">
        <f t="shared" si="1"/>
        <v>4.7910990009082637</v>
      </c>
      <c r="W31" s="37">
        <v>0.65</v>
      </c>
    </row>
    <row r="32" spans="1:23" x14ac:dyDescent="0.25">
      <c r="A32" s="41" t="s">
        <v>12</v>
      </c>
      <c r="B32" s="42" t="s">
        <v>13</v>
      </c>
      <c r="C32" s="43">
        <v>48</v>
      </c>
      <c r="D32" s="43" t="s">
        <v>25</v>
      </c>
      <c r="E32" s="44" t="s">
        <v>23</v>
      </c>
      <c r="F32" s="81">
        <v>193</v>
      </c>
      <c r="G32" s="83">
        <v>212.49440371482166</v>
      </c>
      <c r="H32" s="47">
        <f t="shared" ref="H32:H35" si="9">0.075*G32</f>
        <v>15.937080278611624</v>
      </c>
      <c r="I32" s="51">
        <v>4</v>
      </c>
      <c r="J32" s="51">
        <f t="shared" si="7"/>
        <v>-9.1740786458471355</v>
      </c>
      <c r="K32" s="82">
        <v>-1.22</v>
      </c>
      <c r="M32" s="41" t="s">
        <v>12</v>
      </c>
      <c r="N32" s="42" t="s">
        <v>13</v>
      </c>
      <c r="O32" s="44">
        <v>46</v>
      </c>
      <c r="P32" s="43" t="s">
        <v>25</v>
      </c>
      <c r="Q32" s="44" t="s">
        <v>23</v>
      </c>
      <c r="R32" s="50">
        <f t="shared" si="3"/>
        <v>193</v>
      </c>
      <c r="S32" s="51">
        <v>210.2</v>
      </c>
      <c r="T32" s="47">
        <v>9.6</v>
      </c>
      <c r="U32" s="44">
        <v>1</v>
      </c>
      <c r="V32" s="51">
        <f t="shared" si="1"/>
        <v>-8.1826831588962836</v>
      </c>
      <c r="W32" s="37">
        <v>-1.79</v>
      </c>
    </row>
    <row r="33" spans="1:23" x14ac:dyDescent="0.25">
      <c r="A33" s="41" t="s">
        <v>24</v>
      </c>
      <c r="B33" s="42" t="s">
        <v>13</v>
      </c>
      <c r="C33" s="43">
        <v>49</v>
      </c>
      <c r="D33" s="43" t="s">
        <v>25</v>
      </c>
      <c r="E33" s="44" t="s">
        <v>23</v>
      </c>
      <c r="F33" s="50">
        <v>88.3</v>
      </c>
      <c r="G33" s="83">
        <v>82.749679882828687</v>
      </c>
      <c r="H33" s="47">
        <f t="shared" si="9"/>
        <v>6.2062259912121513</v>
      </c>
      <c r="I33" s="51">
        <v>4</v>
      </c>
      <c r="J33" s="51">
        <f t="shared" si="7"/>
        <v>6.7073614363589247</v>
      </c>
      <c r="K33" s="82">
        <v>0.9</v>
      </c>
      <c r="M33" s="41" t="s">
        <v>24</v>
      </c>
      <c r="N33" s="42" t="s">
        <v>13</v>
      </c>
      <c r="O33" s="44">
        <v>47</v>
      </c>
      <c r="P33" s="43" t="s">
        <v>25</v>
      </c>
      <c r="Q33" s="44" t="s">
        <v>23</v>
      </c>
      <c r="R33" s="50">
        <f t="shared" si="3"/>
        <v>88.3</v>
      </c>
      <c r="S33" s="83">
        <v>82.32</v>
      </c>
      <c r="T33" s="47">
        <v>5.69</v>
      </c>
      <c r="U33" s="44">
        <v>1</v>
      </c>
      <c r="V33" s="51">
        <f t="shared" si="1"/>
        <v>7.2643343051506371</v>
      </c>
      <c r="W33" s="37">
        <v>1.05</v>
      </c>
    </row>
    <row r="34" spans="1:23" x14ac:dyDescent="0.25">
      <c r="A34" s="41" t="s">
        <v>20</v>
      </c>
      <c r="B34" s="42" t="s">
        <v>13</v>
      </c>
      <c r="C34" s="43">
        <v>50</v>
      </c>
      <c r="D34" s="43" t="s">
        <v>25</v>
      </c>
      <c r="E34" s="44" t="s">
        <v>23</v>
      </c>
      <c r="F34" s="81">
        <v>74.2</v>
      </c>
      <c r="G34" s="83">
        <v>64.704750368201985</v>
      </c>
      <c r="H34" s="47">
        <f t="shared" si="9"/>
        <v>4.8528562776151487</v>
      </c>
      <c r="I34" s="51">
        <v>4</v>
      </c>
      <c r="J34" s="51">
        <f t="shared" si="7"/>
        <v>14.674733428017817</v>
      </c>
      <c r="K34" s="82">
        <v>1.96</v>
      </c>
      <c r="M34" s="41" t="s">
        <v>20</v>
      </c>
      <c r="N34" s="42" t="s">
        <v>13</v>
      </c>
      <c r="O34" s="44">
        <v>48</v>
      </c>
      <c r="P34" s="43" t="s">
        <v>25</v>
      </c>
      <c r="Q34" s="44" t="s">
        <v>23</v>
      </c>
      <c r="R34" s="50">
        <f t="shared" si="3"/>
        <v>74.2</v>
      </c>
      <c r="S34" s="51">
        <v>63.13</v>
      </c>
      <c r="T34" s="47">
        <v>9.83</v>
      </c>
      <c r="U34" s="44">
        <v>1</v>
      </c>
      <c r="V34" s="51">
        <f t="shared" si="1"/>
        <v>17.535244733090451</v>
      </c>
      <c r="W34" s="37">
        <v>1.1299999999999999</v>
      </c>
    </row>
    <row r="35" spans="1:23" x14ac:dyDescent="0.25">
      <c r="A35" s="41" t="s">
        <v>17</v>
      </c>
      <c r="B35" s="42" t="s">
        <v>13</v>
      </c>
      <c r="C35" s="43">
        <v>51</v>
      </c>
      <c r="D35" s="43" t="s">
        <v>25</v>
      </c>
      <c r="E35" s="44" t="s">
        <v>23</v>
      </c>
      <c r="F35" s="50">
        <v>297</v>
      </c>
      <c r="G35" s="51">
        <v>282.37225322227192</v>
      </c>
      <c r="H35" s="47">
        <f t="shared" si="9"/>
        <v>21.177918991670392</v>
      </c>
      <c r="I35" s="44">
        <v>4</v>
      </c>
      <c r="J35" s="51">
        <f t="shared" si="7"/>
        <v>5.180306000608959</v>
      </c>
      <c r="K35" s="82">
        <v>0.69</v>
      </c>
      <c r="M35" s="41" t="s">
        <v>17</v>
      </c>
      <c r="N35" s="42" t="s">
        <v>13</v>
      </c>
      <c r="O35" s="44">
        <v>49</v>
      </c>
      <c r="P35" s="43" t="s">
        <v>25</v>
      </c>
      <c r="Q35" s="44" t="s">
        <v>23</v>
      </c>
      <c r="R35" s="50">
        <f t="shared" si="3"/>
        <v>297</v>
      </c>
      <c r="S35" s="83">
        <v>283.3</v>
      </c>
      <c r="T35" s="47">
        <v>11.2</v>
      </c>
      <c r="U35" s="44">
        <v>1</v>
      </c>
      <c r="V35" s="51">
        <f t="shared" si="1"/>
        <v>4.8358630427109031</v>
      </c>
      <c r="W35" s="37">
        <v>1.23</v>
      </c>
    </row>
    <row r="36" spans="1:23" x14ac:dyDescent="0.25">
      <c r="A36" s="41" t="s">
        <v>12</v>
      </c>
      <c r="B36" s="42" t="s">
        <v>13</v>
      </c>
      <c r="C36" s="43">
        <v>52</v>
      </c>
      <c r="D36" s="43" t="s">
        <v>76</v>
      </c>
      <c r="E36" s="44" t="s">
        <v>23</v>
      </c>
      <c r="F36" s="50">
        <v>49.7</v>
      </c>
      <c r="G36" s="51">
        <v>65.318746697234772</v>
      </c>
      <c r="H36" s="47">
        <f t="shared" ref="H36:H40" si="10">0.05*G36</f>
        <v>3.2659373348617389</v>
      </c>
      <c r="I36" s="44">
        <v>4</v>
      </c>
      <c r="J36" s="51">
        <f t="shared" si="7"/>
        <v>-23.911583560582891</v>
      </c>
      <c r="K36" s="82">
        <v>-4.78</v>
      </c>
      <c r="M36" s="41" t="s">
        <v>12</v>
      </c>
      <c r="N36" s="42" t="s">
        <v>13</v>
      </c>
      <c r="O36" s="44">
        <v>50</v>
      </c>
      <c r="P36" s="43" t="s">
        <v>76</v>
      </c>
      <c r="Q36" s="44" t="s">
        <v>23</v>
      </c>
      <c r="R36" s="50">
        <f t="shared" si="3"/>
        <v>49.7</v>
      </c>
      <c r="S36" s="83">
        <v>64.760000000000005</v>
      </c>
      <c r="T36" s="47">
        <v>4.5599999999999996</v>
      </c>
      <c r="U36" s="44">
        <v>1</v>
      </c>
      <c r="V36" s="51">
        <f t="shared" si="1"/>
        <v>-23.255095738109947</v>
      </c>
      <c r="W36" s="37">
        <v>-3.3</v>
      </c>
    </row>
    <row r="37" spans="1:23" x14ac:dyDescent="0.25">
      <c r="A37" s="41" t="s">
        <v>26</v>
      </c>
      <c r="B37" s="42" t="s">
        <v>13</v>
      </c>
      <c r="C37" s="43">
        <v>53</v>
      </c>
      <c r="D37" s="43" t="s">
        <v>76</v>
      </c>
      <c r="E37" s="44" t="s">
        <v>23</v>
      </c>
      <c r="F37" s="81">
        <v>166</v>
      </c>
      <c r="G37" s="51">
        <v>221.61715495250212</v>
      </c>
      <c r="H37" s="47">
        <f t="shared" si="10"/>
        <v>11.080857747625107</v>
      </c>
      <c r="I37" s="44">
        <v>4</v>
      </c>
      <c r="J37" s="51">
        <f t="shared" si="7"/>
        <v>-25.096051325278591</v>
      </c>
      <c r="K37" s="82">
        <v>-5.0199999999999996</v>
      </c>
      <c r="M37" s="41" t="s">
        <v>26</v>
      </c>
      <c r="N37" s="42" t="s">
        <v>13</v>
      </c>
      <c r="O37" s="44">
        <v>51</v>
      </c>
      <c r="P37" s="43" t="s">
        <v>76</v>
      </c>
      <c r="Q37" s="44" t="s">
        <v>23</v>
      </c>
      <c r="R37" s="50">
        <f t="shared" si="3"/>
        <v>166</v>
      </c>
      <c r="S37" s="51">
        <v>216.6</v>
      </c>
      <c r="T37" s="47">
        <v>10.1</v>
      </c>
      <c r="U37" s="44">
        <v>1</v>
      </c>
      <c r="V37" s="51">
        <f t="shared" si="1"/>
        <v>-23.361034164358262</v>
      </c>
      <c r="W37" s="37">
        <v>-5.01</v>
      </c>
    </row>
    <row r="38" spans="1:23" x14ac:dyDescent="0.25">
      <c r="A38" s="41" t="s">
        <v>21</v>
      </c>
      <c r="B38" s="42" t="s">
        <v>13</v>
      </c>
      <c r="C38" s="43">
        <v>54</v>
      </c>
      <c r="D38" s="43" t="s">
        <v>76</v>
      </c>
      <c r="E38" s="44" t="s">
        <v>23</v>
      </c>
      <c r="F38" s="81">
        <v>73.900000000000006</v>
      </c>
      <c r="G38" s="51">
        <v>99.891508625970431</v>
      </c>
      <c r="H38" s="47">
        <f t="shared" si="10"/>
        <v>4.9945754312985216</v>
      </c>
      <c r="I38" s="44">
        <v>4</v>
      </c>
      <c r="J38" s="51">
        <f t="shared" si="7"/>
        <v>-26.019737797025311</v>
      </c>
      <c r="K38" s="82">
        <v>-5.21</v>
      </c>
      <c r="M38" s="41" t="s">
        <v>21</v>
      </c>
      <c r="N38" s="42" t="s">
        <v>13</v>
      </c>
      <c r="O38" s="44">
        <v>52</v>
      </c>
      <c r="P38" s="43" t="s">
        <v>76</v>
      </c>
      <c r="Q38" s="44" t="s">
        <v>23</v>
      </c>
      <c r="R38" s="50">
        <f t="shared" si="3"/>
        <v>73.900000000000006</v>
      </c>
      <c r="S38" s="51">
        <v>99.12</v>
      </c>
      <c r="T38" s="47">
        <v>5.39</v>
      </c>
      <c r="U38" s="44">
        <v>1</v>
      </c>
      <c r="V38" s="51">
        <f t="shared" si="1"/>
        <v>-25.443906376109766</v>
      </c>
      <c r="W38" s="37">
        <v>-4.68</v>
      </c>
    </row>
    <row r="39" spans="1:23" x14ac:dyDescent="0.25">
      <c r="A39" s="41" t="s">
        <v>20</v>
      </c>
      <c r="B39" s="42" t="s">
        <v>13</v>
      </c>
      <c r="C39" s="43">
        <v>55</v>
      </c>
      <c r="D39" s="43" t="s">
        <v>76</v>
      </c>
      <c r="E39" s="44" t="s">
        <v>23</v>
      </c>
      <c r="F39" s="50">
        <v>421</v>
      </c>
      <c r="G39" s="51">
        <v>431.98432660981905</v>
      </c>
      <c r="H39" s="47">
        <f t="shared" si="10"/>
        <v>21.599216330490954</v>
      </c>
      <c r="I39" s="44">
        <v>4</v>
      </c>
      <c r="J39" s="51">
        <f t="shared" si="7"/>
        <v>-2.5427604505985739</v>
      </c>
      <c r="K39" s="82">
        <v>-0.51</v>
      </c>
      <c r="M39" s="41" t="s">
        <v>20</v>
      </c>
      <c r="N39" s="42" t="s">
        <v>13</v>
      </c>
      <c r="O39" s="44">
        <v>53</v>
      </c>
      <c r="P39" s="43" t="s">
        <v>76</v>
      </c>
      <c r="Q39" s="44" t="s">
        <v>23</v>
      </c>
      <c r="R39" s="50">
        <f t="shared" si="3"/>
        <v>421</v>
      </c>
      <c r="S39" s="83">
        <v>429.6</v>
      </c>
      <c r="T39" s="47">
        <v>11</v>
      </c>
      <c r="U39" s="44">
        <v>1</v>
      </c>
      <c r="V39" s="51">
        <f t="shared" si="1"/>
        <v>-2.0018621973929287</v>
      </c>
      <c r="W39" s="37">
        <v>-0.78</v>
      </c>
    </row>
    <row r="40" spans="1:23" x14ac:dyDescent="0.25">
      <c r="A40" s="41" t="s">
        <v>19</v>
      </c>
      <c r="B40" s="42" t="s">
        <v>13</v>
      </c>
      <c r="C40" s="43">
        <v>56</v>
      </c>
      <c r="D40" s="43" t="s">
        <v>76</v>
      </c>
      <c r="E40" s="44" t="s">
        <v>23</v>
      </c>
      <c r="F40" s="81">
        <v>47.1</v>
      </c>
      <c r="G40" s="83">
        <v>63.569115578957032</v>
      </c>
      <c r="H40" s="47">
        <f t="shared" si="10"/>
        <v>3.1784557789478516</v>
      </c>
      <c r="I40" s="44">
        <v>4</v>
      </c>
      <c r="J40" s="51">
        <f t="shared" si="7"/>
        <v>-25.907416563789226</v>
      </c>
      <c r="K40" s="82">
        <v>-5.19</v>
      </c>
      <c r="M40" s="41" t="s">
        <v>19</v>
      </c>
      <c r="N40" s="42" t="s">
        <v>13</v>
      </c>
      <c r="O40" s="44">
        <v>54</v>
      </c>
      <c r="P40" s="43" t="s">
        <v>76</v>
      </c>
      <c r="Q40" s="44" t="s">
        <v>23</v>
      </c>
      <c r="R40" s="50">
        <f t="shared" si="3"/>
        <v>47.1</v>
      </c>
      <c r="S40" s="51">
        <v>59.66</v>
      </c>
      <c r="T40" s="47">
        <v>9.5</v>
      </c>
      <c r="U40" s="44">
        <v>1</v>
      </c>
      <c r="V40" s="51">
        <f t="shared" si="1"/>
        <v>-21.052631578947363</v>
      </c>
      <c r="W40" s="37">
        <v>-1.32</v>
      </c>
    </row>
    <row r="41" spans="1:23" x14ac:dyDescent="0.25">
      <c r="A41" s="41" t="s">
        <v>17</v>
      </c>
      <c r="B41" s="42" t="s">
        <v>13</v>
      </c>
      <c r="C41" s="43">
        <v>56</v>
      </c>
      <c r="D41" s="43" t="s">
        <v>76</v>
      </c>
      <c r="E41" s="44" t="s">
        <v>23</v>
      </c>
      <c r="F41" s="81">
        <v>257</v>
      </c>
      <c r="G41" s="83">
        <v>264.69298610400398</v>
      </c>
      <c r="H41" s="47">
        <f t="shared" ref="H41" si="11">0.05*G41</f>
        <v>13.2346493052002</v>
      </c>
      <c r="I41" s="44">
        <v>4</v>
      </c>
      <c r="J41" s="51">
        <f t="shared" ref="J41" si="12">((F41-G41)/G41)*100</f>
        <v>-2.9063807912844455</v>
      </c>
      <c r="K41" s="82">
        <v>-0.57999999999999996</v>
      </c>
      <c r="M41" s="41" t="s">
        <v>17</v>
      </c>
      <c r="N41" s="42" t="s">
        <v>13</v>
      </c>
      <c r="O41" s="44">
        <v>54</v>
      </c>
      <c r="P41" s="43" t="s">
        <v>76</v>
      </c>
      <c r="Q41" s="44" t="s">
        <v>23</v>
      </c>
      <c r="R41" s="50">
        <f t="shared" si="3"/>
        <v>257</v>
      </c>
      <c r="S41" s="51">
        <v>263.3</v>
      </c>
      <c r="T41" s="47">
        <v>7.5</v>
      </c>
      <c r="U41" s="44">
        <v>1</v>
      </c>
      <c r="V41" s="51">
        <f t="shared" si="1"/>
        <v>-2.3927079377136389</v>
      </c>
      <c r="W41" s="37">
        <v>-0.84</v>
      </c>
    </row>
    <row r="42" spans="1:23" x14ac:dyDescent="0.25">
      <c r="A42" s="41" t="s">
        <v>22</v>
      </c>
      <c r="B42" s="42" t="s">
        <v>13</v>
      </c>
      <c r="C42" s="43">
        <v>58</v>
      </c>
      <c r="D42" s="43" t="s">
        <v>18</v>
      </c>
      <c r="E42" s="44" t="s">
        <v>15</v>
      </c>
      <c r="F42" s="46">
        <v>20.75</v>
      </c>
      <c r="G42" s="47">
        <v>20.949151740208773</v>
      </c>
      <c r="H42" s="47">
        <v>0.15</v>
      </c>
      <c r="I42" s="44">
        <v>4</v>
      </c>
      <c r="J42" s="47">
        <f t="shared" ref="J42:J48" si="13">((F42-G42))</f>
        <v>-0.19915174020877302</v>
      </c>
      <c r="K42" s="82">
        <v>-1.33</v>
      </c>
      <c r="M42" s="41" t="s">
        <v>22</v>
      </c>
      <c r="N42" s="42" t="s">
        <v>13</v>
      </c>
      <c r="O42" s="44">
        <v>56</v>
      </c>
      <c r="P42" s="43" t="s">
        <v>18</v>
      </c>
      <c r="Q42" s="44" t="s">
        <v>15</v>
      </c>
      <c r="R42" s="50">
        <f t="shared" si="3"/>
        <v>20.75</v>
      </c>
      <c r="S42" s="47">
        <v>20.93</v>
      </c>
      <c r="T42" s="47">
        <v>0.11</v>
      </c>
      <c r="U42" s="44" t="s">
        <v>75</v>
      </c>
      <c r="V42" s="47">
        <f t="shared" ref="V42:V48" si="14">((R42-S42))</f>
        <v>-0.17999999999999972</v>
      </c>
      <c r="W42" s="37">
        <v>-1.66</v>
      </c>
    </row>
    <row r="43" spans="1:23" x14ac:dyDescent="0.25">
      <c r="A43" s="41" t="s">
        <v>12</v>
      </c>
      <c r="B43" s="42" t="s">
        <v>13</v>
      </c>
      <c r="C43" s="43">
        <v>59</v>
      </c>
      <c r="D43" s="43" t="s">
        <v>18</v>
      </c>
      <c r="E43" s="44" t="s">
        <v>15</v>
      </c>
      <c r="F43" s="46">
        <v>13.43</v>
      </c>
      <c r="G43" s="47">
        <v>11.829556414607039</v>
      </c>
      <c r="H43" s="47">
        <v>0.15</v>
      </c>
      <c r="I43" s="44">
        <v>4</v>
      </c>
      <c r="J43" s="47">
        <f t="shared" si="13"/>
        <v>1.6004435853929611</v>
      </c>
      <c r="K43" s="82">
        <v>10.67</v>
      </c>
      <c r="M43" s="41" t="s">
        <v>12</v>
      </c>
      <c r="N43" s="42" t="s">
        <v>13</v>
      </c>
      <c r="O43" s="44">
        <v>57</v>
      </c>
      <c r="P43" s="43" t="s">
        <v>18</v>
      </c>
      <c r="Q43" s="44" t="s">
        <v>15</v>
      </c>
      <c r="R43" s="50">
        <f t="shared" si="3"/>
        <v>13.43</v>
      </c>
      <c r="S43" s="47">
        <v>11.82</v>
      </c>
      <c r="T43" s="47">
        <v>0.11</v>
      </c>
      <c r="U43" s="44" t="s">
        <v>75</v>
      </c>
      <c r="V43" s="47">
        <f t="shared" si="14"/>
        <v>1.6099999999999994</v>
      </c>
      <c r="W43" s="37">
        <v>14.5</v>
      </c>
    </row>
    <row r="44" spans="1:23" x14ac:dyDescent="0.25">
      <c r="A44" s="41" t="s">
        <v>26</v>
      </c>
      <c r="B44" s="42" t="s">
        <v>13</v>
      </c>
      <c r="C44" s="43">
        <v>60</v>
      </c>
      <c r="D44" s="43" t="s">
        <v>18</v>
      </c>
      <c r="E44" s="44" t="s">
        <v>15</v>
      </c>
      <c r="F44" s="46">
        <v>15.4</v>
      </c>
      <c r="G44" s="47">
        <v>14.073520885865022</v>
      </c>
      <c r="H44" s="47">
        <v>0.15</v>
      </c>
      <c r="I44" s="44">
        <v>4</v>
      </c>
      <c r="J44" s="47">
        <f t="shared" si="13"/>
        <v>1.3264791141349779</v>
      </c>
      <c r="K44" s="82">
        <v>8.8699999999999992</v>
      </c>
      <c r="M44" s="41" t="s">
        <v>26</v>
      </c>
      <c r="N44" s="42" t="s">
        <v>13</v>
      </c>
      <c r="O44" s="44">
        <v>58</v>
      </c>
      <c r="P44" s="43" t="s">
        <v>18</v>
      </c>
      <c r="Q44" s="44" t="s">
        <v>15</v>
      </c>
      <c r="R44" s="50">
        <f t="shared" si="3"/>
        <v>15.4</v>
      </c>
      <c r="S44" s="47">
        <v>14.13</v>
      </c>
      <c r="T44" s="47">
        <v>0.15</v>
      </c>
      <c r="U44" s="44" t="s">
        <v>75</v>
      </c>
      <c r="V44" s="47">
        <f t="shared" si="14"/>
        <v>1.2699999999999996</v>
      </c>
      <c r="W44" s="37">
        <v>8.69</v>
      </c>
    </row>
    <row r="45" spans="1:23" x14ac:dyDescent="0.25">
      <c r="A45" s="41" t="s">
        <v>21</v>
      </c>
      <c r="B45" s="42" t="s">
        <v>13</v>
      </c>
      <c r="C45" s="43">
        <v>61</v>
      </c>
      <c r="D45" s="43" t="s">
        <v>18</v>
      </c>
      <c r="E45" s="44" t="s">
        <v>15</v>
      </c>
      <c r="F45" s="46">
        <v>15.19</v>
      </c>
      <c r="G45" s="47">
        <v>13.704268556972899</v>
      </c>
      <c r="H45" s="47">
        <v>0.15</v>
      </c>
      <c r="I45" s="51">
        <v>4</v>
      </c>
      <c r="J45" s="47">
        <f t="shared" si="13"/>
        <v>1.4857314430271007</v>
      </c>
      <c r="K45" s="82">
        <v>9.93</v>
      </c>
      <c r="M45" s="41" t="s">
        <v>21</v>
      </c>
      <c r="N45" s="42" t="s">
        <v>13</v>
      </c>
      <c r="O45" s="44">
        <v>59</v>
      </c>
      <c r="P45" s="43" t="s">
        <v>18</v>
      </c>
      <c r="Q45" s="44" t="s">
        <v>15</v>
      </c>
      <c r="R45" s="50">
        <f t="shared" si="3"/>
        <v>15.19</v>
      </c>
      <c r="S45" s="47">
        <v>13.71</v>
      </c>
      <c r="T45" s="47">
        <v>0.12</v>
      </c>
      <c r="U45" s="44" t="s">
        <v>75</v>
      </c>
      <c r="V45" s="47">
        <f t="shared" si="14"/>
        <v>1.4799999999999986</v>
      </c>
      <c r="W45" s="37">
        <v>12.81</v>
      </c>
    </row>
    <row r="46" spans="1:23" x14ac:dyDescent="0.25">
      <c r="A46" s="41" t="s">
        <v>24</v>
      </c>
      <c r="B46" s="42" t="s">
        <v>13</v>
      </c>
      <c r="C46" s="43">
        <v>62</v>
      </c>
      <c r="D46" s="43" t="s">
        <v>18</v>
      </c>
      <c r="E46" s="44" t="s">
        <v>15</v>
      </c>
      <c r="F46" s="46">
        <v>9.68</v>
      </c>
      <c r="G46" s="47">
        <v>6.6895964222574564</v>
      </c>
      <c r="H46" s="47">
        <v>0.15</v>
      </c>
      <c r="I46" s="51">
        <v>4</v>
      </c>
      <c r="J46" s="47">
        <f t="shared" si="13"/>
        <v>2.9904035777425433</v>
      </c>
      <c r="K46" s="82">
        <v>19.93</v>
      </c>
      <c r="M46" s="41" t="s">
        <v>24</v>
      </c>
      <c r="N46" s="42" t="s">
        <v>13</v>
      </c>
      <c r="O46" s="44">
        <v>60</v>
      </c>
      <c r="P46" s="43" t="s">
        <v>18</v>
      </c>
      <c r="Q46" s="44" t="s">
        <v>15</v>
      </c>
      <c r="R46" s="50">
        <f t="shared" si="3"/>
        <v>9.68</v>
      </c>
      <c r="S46" s="47">
        <v>6.6989999999999998</v>
      </c>
      <c r="T46" s="47">
        <v>9.8000000000000004E-2</v>
      </c>
      <c r="U46" s="44" t="s">
        <v>75</v>
      </c>
      <c r="V46" s="47">
        <f t="shared" si="14"/>
        <v>2.9809999999999999</v>
      </c>
      <c r="W46" s="37">
        <v>30.37</v>
      </c>
    </row>
    <row r="47" spans="1:23" x14ac:dyDescent="0.25">
      <c r="A47" s="41" t="s">
        <v>19</v>
      </c>
      <c r="B47" s="42" t="s">
        <v>13</v>
      </c>
      <c r="C47" s="43">
        <v>63</v>
      </c>
      <c r="D47" s="43" t="s">
        <v>18</v>
      </c>
      <c r="E47" s="44" t="s">
        <v>15</v>
      </c>
      <c r="F47" s="46">
        <v>0.7</v>
      </c>
      <c r="G47" s="47">
        <v>0.66851962304664203</v>
      </c>
      <c r="H47" s="47">
        <v>0.15</v>
      </c>
      <c r="I47" s="51">
        <v>4</v>
      </c>
      <c r="J47" s="47">
        <f t="shared" si="13"/>
        <v>3.1480376953357925E-2</v>
      </c>
      <c r="K47" s="82">
        <v>0.2</v>
      </c>
      <c r="M47" s="41" t="s">
        <v>19</v>
      </c>
      <c r="N47" s="42" t="s">
        <v>13</v>
      </c>
      <c r="O47" s="44">
        <v>61</v>
      </c>
      <c r="P47" s="43" t="s">
        <v>18</v>
      </c>
      <c r="Q47" s="44" t="s">
        <v>15</v>
      </c>
      <c r="R47" s="50">
        <f t="shared" si="3"/>
        <v>0.7</v>
      </c>
      <c r="S47" s="47">
        <v>0.65039999999999998</v>
      </c>
      <c r="T47" s="47">
        <v>0.10440000000000001</v>
      </c>
      <c r="U47" s="44" t="s">
        <v>75</v>
      </c>
      <c r="V47" s="47">
        <f t="shared" si="14"/>
        <v>4.9599999999999977E-2</v>
      </c>
      <c r="W47" s="37">
        <v>0.47</v>
      </c>
    </row>
    <row r="48" spans="1:23" x14ac:dyDescent="0.25">
      <c r="A48" s="41" t="s">
        <v>17</v>
      </c>
      <c r="B48" s="42" t="s">
        <v>13</v>
      </c>
      <c r="C48" s="43">
        <v>64</v>
      </c>
      <c r="D48" s="43" t="s">
        <v>18</v>
      </c>
      <c r="E48" s="44" t="s">
        <v>15</v>
      </c>
      <c r="F48" s="46">
        <v>5.44</v>
      </c>
      <c r="G48" s="47">
        <v>5.4296131068592475</v>
      </c>
      <c r="H48" s="47">
        <v>0.15</v>
      </c>
      <c r="I48" s="51">
        <v>4</v>
      </c>
      <c r="J48" s="47">
        <f t="shared" si="13"/>
        <v>1.0386893140752917E-2</v>
      </c>
      <c r="K48" s="82">
        <v>7.0000000000000007E-2</v>
      </c>
      <c r="M48" s="41" t="s">
        <v>17</v>
      </c>
      <c r="N48" s="42" t="s">
        <v>13</v>
      </c>
      <c r="O48" s="44">
        <v>62</v>
      </c>
      <c r="P48" s="43" t="s">
        <v>18</v>
      </c>
      <c r="Q48" s="44" t="s">
        <v>15</v>
      </c>
      <c r="R48" s="50">
        <f t="shared" si="3"/>
        <v>5.44</v>
      </c>
      <c r="S48" s="47">
        <v>5.4169999999999998</v>
      </c>
      <c r="T48" s="47">
        <v>7.8E-2</v>
      </c>
      <c r="U48" s="44">
        <v>1</v>
      </c>
      <c r="V48" s="47">
        <f t="shared" si="14"/>
        <v>2.3000000000000576E-2</v>
      </c>
      <c r="W48" s="37">
        <v>0.3</v>
      </c>
    </row>
    <row r="49" spans="1:23" x14ac:dyDescent="0.25">
      <c r="A49" s="41" t="s">
        <v>12</v>
      </c>
      <c r="B49" s="42" t="s">
        <v>13</v>
      </c>
      <c r="C49" s="43" t="s">
        <v>78</v>
      </c>
      <c r="D49" s="43" t="s">
        <v>14</v>
      </c>
      <c r="E49" s="44" t="s">
        <v>15</v>
      </c>
      <c r="F49" s="46">
        <v>4.41</v>
      </c>
      <c r="G49" s="47">
        <v>5.5237094391352013</v>
      </c>
      <c r="H49" s="47">
        <f>G49*0.05</f>
        <v>0.27618547195676008</v>
      </c>
      <c r="I49" s="51">
        <v>4</v>
      </c>
      <c r="J49" s="51">
        <f t="shared" ref="J49:J50" si="15">((F49-G49)/G49)*100</f>
        <v>-20.162346542789276</v>
      </c>
      <c r="K49" s="82">
        <v>-4.0199999999999996</v>
      </c>
      <c r="M49" s="41" t="s">
        <v>12</v>
      </c>
      <c r="N49" s="42" t="s">
        <v>13</v>
      </c>
      <c r="O49" s="44">
        <v>63</v>
      </c>
      <c r="P49" s="43" t="s">
        <v>14</v>
      </c>
      <c r="Q49" s="44" t="s">
        <v>15</v>
      </c>
      <c r="R49" s="50">
        <f t="shared" si="3"/>
        <v>4.41</v>
      </c>
      <c r="S49" s="47">
        <v>5.5410000000000004</v>
      </c>
      <c r="T49" s="47">
        <v>0.13600000000000001</v>
      </c>
      <c r="U49" s="44">
        <v>1</v>
      </c>
      <c r="V49" s="51">
        <f t="shared" ref="V49:V50" si="16">((R49-S49)/S49)*100</f>
        <v>-20.411478072550086</v>
      </c>
      <c r="W49" s="37">
        <v>-8.31</v>
      </c>
    </row>
    <row r="50" spans="1:23" ht="16.5" customHeight="1" thickBot="1" x14ac:dyDescent="0.3">
      <c r="A50" s="84" t="s">
        <v>17</v>
      </c>
      <c r="B50" s="85" t="s">
        <v>13</v>
      </c>
      <c r="C50" s="86" t="s">
        <v>79</v>
      </c>
      <c r="D50" s="87" t="s">
        <v>14</v>
      </c>
      <c r="E50" s="88" t="s">
        <v>15</v>
      </c>
      <c r="F50" s="89">
        <v>1.92</v>
      </c>
      <c r="G50" s="90">
        <v>1.9875566593418836</v>
      </c>
      <c r="H50" s="90">
        <f>G50*0.05</f>
        <v>9.9377832967094182E-2</v>
      </c>
      <c r="I50" s="91">
        <v>4</v>
      </c>
      <c r="J50" s="91">
        <f t="shared" si="15"/>
        <v>-3.398980301988118</v>
      </c>
      <c r="K50" s="92">
        <v>-0.7</v>
      </c>
      <c r="M50" s="84" t="s">
        <v>17</v>
      </c>
      <c r="N50" s="85" t="s">
        <v>13</v>
      </c>
      <c r="O50" s="85">
        <v>64</v>
      </c>
      <c r="P50" s="87" t="s">
        <v>14</v>
      </c>
      <c r="Q50" s="88" t="s">
        <v>15</v>
      </c>
      <c r="R50" s="97">
        <f t="shared" si="3"/>
        <v>1.92</v>
      </c>
      <c r="S50" s="90">
        <v>1.9550000000000001</v>
      </c>
      <c r="T50" s="90">
        <v>5.8000000000000003E-2</v>
      </c>
      <c r="U50" s="88">
        <v>1</v>
      </c>
      <c r="V50" s="91">
        <f t="shared" si="16"/>
        <v>-1.7902813299232809</v>
      </c>
      <c r="W50" s="96">
        <v>-0.61</v>
      </c>
    </row>
    <row r="52" spans="1:23" x14ac:dyDescent="0.25">
      <c r="W52" s="57"/>
    </row>
    <row r="53" spans="1:23" x14ac:dyDescent="0.25">
      <c r="K53" s="57"/>
    </row>
  </sheetData>
  <sheetProtection algorithmName="SHA-512" hashValue="ZWIYtg1bjZkUTp1oVj8NEgcxA7GPoVcl8EHdAWXICqKPCGDP+n1Qa5YKvdgZ5R92RjSTphrMEbCPh+EYySq7mw==" saltValue="GBRg/441teKt4ok/NIaj5g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16">
    <cfRule type="cellIs" dxfId="212" priority="40" stopIfTrue="1" operator="between">
      <formula>-2</formula>
      <formula>2</formula>
    </cfRule>
    <cfRule type="cellIs" dxfId="211" priority="41" stopIfTrue="1" operator="between">
      <formula>-3</formula>
      <formula>3</formula>
    </cfRule>
    <cfRule type="cellIs" dxfId="210" priority="42" operator="notBetween">
      <formula>-3</formula>
      <formula>3</formula>
    </cfRule>
  </conditionalFormatting>
  <conditionalFormatting sqref="K26:K50">
    <cfRule type="cellIs" dxfId="209" priority="16" stopIfTrue="1" operator="between">
      <formula>-2</formula>
      <formula>2</formula>
    </cfRule>
    <cfRule type="cellIs" dxfId="208" priority="17" stopIfTrue="1" operator="between">
      <formula>-3</formula>
      <formula>3</formula>
    </cfRule>
    <cfRule type="cellIs" dxfId="207" priority="18" operator="notBetween">
      <formula>-3</formula>
      <formula>3</formula>
    </cfRule>
  </conditionalFormatting>
  <conditionalFormatting sqref="W14:W16">
    <cfRule type="cellIs" dxfId="206" priority="4" stopIfTrue="1" operator="between">
      <formula>-2</formula>
      <formula>2</formula>
    </cfRule>
    <cfRule type="cellIs" dxfId="205" priority="5" stopIfTrue="1" operator="between">
      <formula>-3</formula>
      <formula>3</formula>
    </cfRule>
    <cfRule type="cellIs" dxfId="204" priority="6" operator="notBetween">
      <formula>-3</formula>
      <formula>3</formula>
    </cfRule>
  </conditionalFormatting>
  <conditionalFormatting sqref="W26:W50">
    <cfRule type="cellIs" dxfId="203" priority="1" stopIfTrue="1" operator="between">
      <formula>-2</formula>
      <formula>2</formula>
    </cfRule>
    <cfRule type="cellIs" dxfId="202" priority="2" stopIfTrue="1" operator="between">
      <formula>-3</formula>
      <formula>3</formula>
    </cfRule>
    <cfRule type="cellIs" dxfId="201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3701-3470-43D8-8301-F23C2F5411A2}">
  <sheetPr>
    <pageSetUpPr fitToPage="1"/>
  </sheetPr>
  <dimension ref="A1:W70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509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105</v>
      </c>
      <c r="G14" s="38">
        <v>102.54197671822861</v>
      </c>
      <c r="H14" s="26">
        <f>G14*0.025</f>
        <v>2.5635494179557154</v>
      </c>
      <c r="I14" s="23"/>
      <c r="J14" s="27">
        <f>((F14-G14)/G14)*100</f>
        <v>2.3970898167154533</v>
      </c>
      <c r="K14" s="37">
        <f>(F14-G14)/H14</f>
        <v>0.95883592668618134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98.3</v>
      </c>
      <c r="G15" s="38">
        <v>98.6</v>
      </c>
      <c r="H15" s="26">
        <f>2/2</f>
        <v>1</v>
      </c>
      <c r="I15" s="23"/>
      <c r="J15" s="33">
        <f>F15-G15</f>
        <v>-0.29999999999999716</v>
      </c>
      <c r="K15" s="37">
        <f t="shared" ref="K15:K28" si="0">(F15-G15)/H15</f>
        <v>-0.29999999999999716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6.78</v>
      </c>
      <c r="G16" s="26">
        <v>6.5009492117743983</v>
      </c>
      <c r="H16" s="26">
        <f>G16*((14-0.53*G16)/200)</f>
        <v>0.34307124209092188</v>
      </c>
      <c r="I16" s="23"/>
      <c r="J16" s="27">
        <f>((F16-G16)/G16)*100</f>
        <v>4.2924622102906191</v>
      </c>
      <c r="K16" s="37">
        <f>(F16-G16)/H16</f>
        <v>0.81339020585015098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26</v>
      </c>
      <c r="B17" s="35" t="s">
        <v>13</v>
      </c>
      <c r="C17" s="24">
        <v>4</v>
      </c>
      <c r="D17" s="24" t="s">
        <v>59</v>
      </c>
      <c r="E17" s="23" t="s">
        <v>55</v>
      </c>
      <c r="F17" s="25">
        <v>6.75</v>
      </c>
      <c r="G17" s="26">
        <v>6.5535084891018736</v>
      </c>
      <c r="H17" s="26">
        <f t="shared" ref="H17:H19" si="1">G17*((14-0.53*G17)/200)</f>
        <v>0.34493213941779582</v>
      </c>
      <c r="I17" s="23"/>
      <c r="J17" s="27">
        <f>((F17-G17)/G17)*100</f>
        <v>2.9982643834959717</v>
      </c>
      <c r="K17" s="37">
        <f>(F17-G17)/H17</f>
        <v>0.56965266046179575</v>
      </c>
      <c r="L17" s="80"/>
      <c r="M17" s="21" t="s">
        <v>26</v>
      </c>
      <c r="N17" s="35" t="s">
        <v>13</v>
      </c>
      <c r="O17" s="23">
        <v>4</v>
      </c>
      <c r="P17" s="24" t="s">
        <v>59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24</v>
      </c>
      <c r="B18" s="35" t="s">
        <v>13</v>
      </c>
      <c r="C18" s="24">
        <v>6</v>
      </c>
      <c r="D18" s="24" t="s">
        <v>57</v>
      </c>
      <c r="E18" s="23" t="s">
        <v>55</v>
      </c>
      <c r="F18" s="36">
        <v>12.5</v>
      </c>
      <c r="G18" s="38">
        <v>12.041787328238021</v>
      </c>
      <c r="H18" s="26">
        <f t="shared" si="1"/>
        <v>0.45866281152159999</v>
      </c>
      <c r="I18" s="23"/>
      <c r="J18" s="27">
        <f t="shared" ref="J18:J28" si="2">((F18-G18)/G18)*100</f>
        <v>3.8051882106194417</v>
      </c>
      <c r="K18" s="37">
        <f t="shared" si="0"/>
        <v>0.99901858239143548</v>
      </c>
      <c r="L18" s="80"/>
      <c r="M18" s="21" t="s">
        <v>24</v>
      </c>
      <c r="N18" s="35" t="s">
        <v>13</v>
      </c>
      <c r="O18" s="23">
        <v>6</v>
      </c>
      <c r="P18" s="24" t="s">
        <v>57</v>
      </c>
      <c r="Q18" s="23" t="s">
        <v>55</v>
      </c>
      <c r="R18" s="36"/>
      <c r="S18" s="26"/>
      <c r="T18" s="23"/>
      <c r="U18" s="23"/>
      <c r="V18" s="23"/>
      <c r="W18" s="39"/>
    </row>
    <row r="19" spans="1:23" x14ac:dyDescent="0.25">
      <c r="A19" s="21" t="s">
        <v>20</v>
      </c>
      <c r="B19" s="35" t="s">
        <v>13</v>
      </c>
      <c r="C19" s="24">
        <v>7</v>
      </c>
      <c r="D19" s="24" t="s">
        <v>56</v>
      </c>
      <c r="E19" s="23" t="s">
        <v>55</v>
      </c>
      <c r="F19" s="36">
        <v>12.2</v>
      </c>
      <c r="G19" s="38">
        <v>11.940367324476192</v>
      </c>
      <c r="H19" s="26">
        <f t="shared" si="1"/>
        <v>0.45800892732827375</v>
      </c>
      <c r="I19" s="23"/>
      <c r="J19" s="27">
        <f t="shared" si="2"/>
        <v>2.1744111254567051</v>
      </c>
      <c r="K19" s="37">
        <f t="shared" si="0"/>
        <v>0.5668725215430529</v>
      </c>
      <c r="L19" s="80"/>
      <c r="M19" s="21" t="s">
        <v>20</v>
      </c>
      <c r="N19" s="35" t="s">
        <v>13</v>
      </c>
      <c r="O19" s="23">
        <v>7</v>
      </c>
      <c r="P19" s="24" t="s">
        <v>56</v>
      </c>
      <c r="Q19" s="23" t="s">
        <v>55</v>
      </c>
      <c r="R19" s="36"/>
      <c r="S19" s="26"/>
      <c r="T19" s="23"/>
      <c r="U19" s="23"/>
      <c r="V19" s="23"/>
      <c r="W19" s="39"/>
    </row>
    <row r="20" spans="1:23" x14ac:dyDescent="0.25">
      <c r="A20" s="21" t="s">
        <v>17</v>
      </c>
      <c r="B20" s="35" t="s">
        <v>13</v>
      </c>
      <c r="C20" s="24">
        <v>9</v>
      </c>
      <c r="D20" s="24" t="s">
        <v>52</v>
      </c>
      <c r="E20" s="23" t="s">
        <v>53</v>
      </c>
      <c r="F20" s="25">
        <v>9.5500000000000007</v>
      </c>
      <c r="G20" s="26">
        <v>9.64</v>
      </c>
      <c r="H20" s="26">
        <f>G20*0.05</f>
        <v>0.48200000000000004</v>
      </c>
      <c r="I20" s="23"/>
      <c r="J20" s="27">
        <f t="shared" si="2"/>
        <v>-0.93360995850622253</v>
      </c>
      <c r="K20" s="37">
        <f t="shared" si="0"/>
        <v>-0.18672199170124451</v>
      </c>
      <c r="L20" s="80"/>
      <c r="M20" s="21" t="s">
        <v>17</v>
      </c>
      <c r="N20" s="35" t="s">
        <v>13</v>
      </c>
      <c r="O20" s="23">
        <v>9</v>
      </c>
      <c r="P20" s="24" t="s">
        <v>52</v>
      </c>
      <c r="Q20" s="23" t="s">
        <v>53</v>
      </c>
      <c r="R20" s="36"/>
      <c r="S20" s="26"/>
      <c r="T20" s="23"/>
      <c r="U20" s="23"/>
      <c r="V20" s="23"/>
      <c r="W20" s="39"/>
    </row>
    <row r="21" spans="1:23" x14ac:dyDescent="0.25">
      <c r="A21" s="41" t="s">
        <v>51</v>
      </c>
      <c r="B21" s="42" t="s">
        <v>43</v>
      </c>
      <c r="C21" s="43">
        <v>10</v>
      </c>
      <c r="D21" s="43" t="s">
        <v>44</v>
      </c>
      <c r="E21" s="44" t="s">
        <v>45</v>
      </c>
      <c r="F21" s="45">
        <v>6.62</v>
      </c>
      <c r="G21" s="46">
        <v>6.7503282971123841</v>
      </c>
      <c r="H21" s="47">
        <f>G21*0.075/2</f>
        <v>0.25313731114171439</v>
      </c>
      <c r="I21" s="44"/>
      <c r="J21" s="48">
        <f t="shared" si="2"/>
        <v>-1.9306956843585681</v>
      </c>
      <c r="K21" s="82">
        <f t="shared" si="0"/>
        <v>-0.51485218249561826</v>
      </c>
      <c r="L21" s="80"/>
      <c r="M21" s="41" t="s">
        <v>51</v>
      </c>
      <c r="N21" s="65" t="s">
        <v>43</v>
      </c>
      <c r="O21" s="44">
        <v>10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50</v>
      </c>
      <c r="B22" s="42" t="s">
        <v>43</v>
      </c>
      <c r="C22" s="43">
        <v>11</v>
      </c>
      <c r="D22" s="43" t="s">
        <v>44</v>
      </c>
      <c r="E22" s="44" t="s">
        <v>45</v>
      </c>
      <c r="F22" s="49">
        <v>11.7</v>
      </c>
      <c r="G22" s="46">
        <v>12.043822808460353</v>
      </c>
      <c r="H22" s="47">
        <f t="shared" ref="H22:H23" si="3">G22*0.075/2</f>
        <v>0.45164335531726324</v>
      </c>
      <c r="I22" s="51"/>
      <c r="J22" s="48">
        <f t="shared" si="2"/>
        <v>-2.8547647530884537</v>
      </c>
      <c r="K22" s="82">
        <f t="shared" si="0"/>
        <v>-0.76127060082358766</v>
      </c>
      <c r="L22" s="80"/>
      <c r="M22" s="41" t="s">
        <v>50</v>
      </c>
      <c r="N22" s="65" t="s">
        <v>43</v>
      </c>
      <c r="O22" s="44">
        <v>11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49</v>
      </c>
      <c r="B23" s="42" t="s">
        <v>43</v>
      </c>
      <c r="C23" s="43">
        <v>12</v>
      </c>
      <c r="D23" s="43" t="s">
        <v>44</v>
      </c>
      <c r="E23" s="44" t="s">
        <v>45</v>
      </c>
      <c r="F23" s="49">
        <v>19.8</v>
      </c>
      <c r="G23" s="46">
        <v>20.522954851449597</v>
      </c>
      <c r="H23" s="47">
        <f t="shared" si="3"/>
        <v>0.7696108069293599</v>
      </c>
      <c r="I23" s="51"/>
      <c r="J23" s="48">
        <f t="shared" si="2"/>
        <v>-3.5226645318986916</v>
      </c>
      <c r="K23" s="82">
        <f t="shared" si="0"/>
        <v>-0.93937720850631767</v>
      </c>
      <c r="M23" s="41" t="s">
        <v>49</v>
      </c>
      <c r="N23" s="65" t="s">
        <v>43</v>
      </c>
      <c r="O23" s="44">
        <v>12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71</v>
      </c>
      <c r="B24" s="42" t="s">
        <v>43</v>
      </c>
      <c r="C24" s="43">
        <v>13</v>
      </c>
      <c r="D24" s="43" t="s">
        <v>44</v>
      </c>
      <c r="E24" s="44" t="s">
        <v>45</v>
      </c>
      <c r="F24" s="45" t="s">
        <v>81</v>
      </c>
      <c r="G24" s="50">
        <v>0</v>
      </c>
      <c r="H24" s="47"/>
      <c r="I24" s="51"/>
      <c r="J24" s="48"/>
      <c r="K24" s="82"/>
      <c r="M24" s="41" t="s">
        <v>71</v>
      </c>
      <c r="N24" s="65" t="s">
        <v>43</v>
      </c>
      <c r="O24" s="44">
        <v>13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72</v>
      </c>
      <c r="B25" s="42" t="s">
        <v>43</v>
      </c>
      <c r="C25" s="43">
        <v>14</v>
      </c>
      <c r="D25" s="43" t="s">
        <v>44</v>
      </c>
      <c r="E25" s="44" t="s">
        <v>45</v>
      </c>
      <c r="F25" s="45" t="s">
        <v>81</v>
      </c>
      <c r="G25" s="50">
        <v>0</v>
      </c>
      <c r="H25" s="47"/>
      <c r="I25" s="51"/>
      <c r="J25" s="48"/>
      <c r="K25" s="82"/>
      <c r="M25" s="41" t="s">
        <v>72</v>
      </c>
      <c r="N25" s="65" t="s">
        <v>43</v>
      </c>
      <c r="O25" s="44">
        <v>14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48</v>
      </c>
      <c r="B26" s="42" t="s">
        <v>43</v>
      </c>
      <c r="C26" s="43">
        <v>20</v>
      </c>
      <c r="D26" s="43" t="s">
        <v>44</v>
      </c>
      <c r="E26" s="44" t="s">
        <v>45</v>
      </c>
      <c r="F26" s="49">
        <v>71.900000000000006</v>
      </c>
      <c r="G26" s="46">
        <v>72.664752214966427</v>
      </c>
      <c r="H26" s="47">
        <f>G26*0.025</f>
        <v>1.8166188053741608</v>
      </c>
      <c r="I26" s="51"/>
      <c r="J26" s="48">
        <f t="shared" si="2"/>
        <v>-1.0524390322064687</v>
      </c>
      <c r="K26" s="82">
        <f t="shared" si="0"/>
        <v>-0.42097561288258745</v>
      </c>
      <c r="M26" s="41" t="s">
        <v>48</v>
      </c>
      <c r="N26" s="65" t="s">
        <v>43</v>
      </c>
      <c r="O26" s="44">
        <v>20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47</v>
      </c>
      <c r="B27" s="42" t="s">
        <v>43</v>
      </c>
      <c r="C27" s="43">
        <v>21</v>
      </c>
      <c r="D27" s="43" t="s">
        <v>44</v>
      </c>
      <c r="E27" s="44" t="s">
        <v>45</v>
      </c>
      <c r="F27" s="52">
        <v>128</v>
      </c>
      <c r="G27" s="50">
        <v>133.03348358788691</v>
      </c>
      <c r="H27" s="47">
        <f t="shared" ref="H27:H28" si="4">G27*0.025</f>
        <v>3.3258370896971727</v>
      </c>
      <c r="I27" s="51"/>
      <c r="J27" s="48">
        <f t="shared" si="2"/>
        <v>-3.7836215756626399</v>
      </c>
      <c r="K27" s="82">
        <f t="shared" si="0"/>
        <v>-1.5134486302650558</v>
      </c>
      <c r="M27" s="41" t="s">
        <v>47</v>
      </c>
      <c r="N27" s="65" t="s">
        <v>43</v>
      </c>
      <c r="O27" s="44">
        <v>21</v>
      </c>
      <c r="P27" s="43" t="s">
        <v>44</v>
      </c>
      <c r="Q27" s="44" t="s">
        <v>45</v>
      </c>
      <c r="R27" s="47"/>
      <c r="S27" s="47"/>
      <c r="T27" s="44"/>
      <c r="U27" s="44"/>
      <c r="V27" s="51"/>
      <c r="W27" s="67"/>
    </row>
    <row r="28" spans="1:23" x14ac:dyDescent="0.25">
      <c r="A28" s="41" t="s">
        <v>46</v>
      </c>
      <c r="B28" s="42" t="s">
        <v>43</v>
      </c>
      <c r="C28" s="43">
        <v>22</v>
      </c>
      <c r="D28" s="43" t="s">
        <v>44</v>
      </c>
      <c r="E28" s="44" t="s">
        <v>45</v>
      </c>
      <c r="F28" s="52">
        <v>165</v>
      </c>
      <c r="G28" s="50">
        <v>164.29018018000042</v>
      </c>
      <c r="H28" s="47">
        <f t="shared" si="4"/>
        <v>4.1072545045000108</v>
      </c>
      <c r="I28" s="51"/>
      <c r="J28" s="48">
        <f t="shared" si="2"/>
        <v>0.43205249347336783</v>
      </c>
      <c r="K28" s="82">
        <f t="shared" si="0"/>
        <v>0.17282099738934714</v>
      </c>
      <c r="M28" s="41" t="s">
        <v>46</v>
      </c>
      <c r="N28" s="65" t="s">
        <v>43</v>
      </c>
      <c r="O28" s="44">
        <v>22</v>
      </c>
      <c r="P28" s="43" t="s">
        <v>44</v>
      </c>
      <c r="Q28" s="44" t="s">
        <v>45</v>
      </c>
      <c r="R28" s="47"/>
      <c r="S28" s="47"/>
      <c r="T28" s="44"/>
      <c r="U28" s="44"/>
      <c r="V28" s="51"/>
      <c r="W28" s="67"/>
    </row>
    <row r="29" spans="1:23" x14ac:dyDescent="0.25">
      <c r="A29" s="41" t="s">
        <v>73</v>
      </c>
      <c r="B29" s="42" t="s">
        <v>43</v>
      </c>
      <c r="C29" s="43">
        <v>23</v>
      </c>
      <c r="D29" s="43" t="s">
        <v>44</v>
      </c>
      <c r="E29" s="44" t="s">
        <v>45</v>
      </c>
      <c r="F29" s="45" t="s">
        <v>83</v>
      </c>
      <c r="G29" s="50">
        <v>0</v>
      </c>
      <c r="H29" s="47"/>
      <c r="I29" s="51"/>
      <c r="J29" s="48"/>
      <c r="K29" s="82"/>
      <c r="M29" s="41" t="s">
        <v>73</v>
      </c>
      <c r="N29" s="65" t="s">
        <v>43</v>
      </c>
      <c r="O29" s="44">
        <v>23</v>
      </c>
      <c r="P29" s="43" t="s">
        <v>44</v>
      </c>
      <c r="Q29" s="44" t="s">
        <v>45</v>
      </c>
      <c r="R29" s="47"/>
      <c r="S29" s="68"/>
      <c r="T29" s="69"/>
      <c r="U29" s="44"/>
      <c r="V29" s="51"/>
      <c r="W29" s="67"/>
    </row>
    <row r="30" spans="1:23" x14ac:dyDescent="0.25">
      <c r="A30" s="41" t="s">
        <v>74</v>
      </c>
      <c r="B30" s="42" t="s">
        <v>43</v>
      </c>
      <c r="C30" s="43">
        <v>24</v>
      </c>
      <c r="D30" s="43" t="s">
        <v>44</v>
      </c>
      <c r="E30" s="44" t="s">
        <v>45</v>
      </c>
      <c r="F30" s="45" t="s">
        <v>83</v>
      </c>
      <c r="G30" s="50">
        <v>0</v>
      </c>
      <c r="H30" s="47"/>
      <c r="I30" s="51"/>
      <c r="J30" s="48"/>
      <c r="K30" s="82"/>
      <c r="M30" s="41" t="s">
        <v>74</v>
      </c>
      <c r="N30" s="65" t="s">
        <v>43</v>
      </c>
      <c r="O30" s="44">
        <v>24</v>
      </c>
      <c r="P30" s="43" t="s">
        <v>44</v>
      </c>
      <c r="Q30" s="44" t="s">
        <v>45</v>
      </c>
      <c r="R30" s="47"/>
      <c r="S30" s="68"/>
      <c r="T30" s="69"/>
      <c r="U30" s="44"/>
      <c r="V30" s="51"/>
      <c r="W30" s="67"/>
    </row>
    <row r="31" spans="1:23" x14ac:dyDescent="0.25">
      <c r="A31" s="21" t="s">
        <v>42</v>
      </c>
      <c r="B31" s="35" t="s">
        <v>13</v>
      </c>
      <c r="C31" s="24">
        <v>30</v>
      </c>
      <c r="D31" s="24" t="s">
        <v>29</v>
      </c>
      <c r="E31" s="23" t="s">
        <v>30</v>
      </c>
      <c r="F31" s="36">
        <v>34.700000000000003</v>
      </c>
      <c r="G31" s="36">
        <v>37.226672372601328</v>
      </c>
      <c r="H31" s="26">
        <f>0.05*G31</f>
        <v>1.8613336186300664</v>
      </c>
      <c r="I31" s="28">
        <v>4</v>
      </c>
      <c r="J31" s="28">
        <f t="shared" ref="J31:J33" si="5">((F31-G31)/G31)*100</f>
        <v>-6.7872635708931792</v>
      </c>
      <c r="K31" s="37">
        <v>-1.34</v>
      </c>
      <c r="M31" s="21" t="s">
        <v>42</v>
      </c>
      <c r="N31" s="22" t="s">
        <v>13</v>
      </c>
      <c r="O31" s="23">
        <v>30</v>
      </c>
      <c r="P31" s="24" t="s">
        <v>29</v>
      </c>
      <c r="Q31" s="23" t="s">
        <v>30</v>
      </c>
      <c r="R31" s="36">
        <f>F31</f>
        <v>34.700000000000003</v>
      </c>
      <c r="S31" s="25">
        <v>35.49</v>
      </c>
      <c r="T31" s="25">
        <v>1.29</v>
      </c>
      <c r="U31" s="23">
        <v>1</v>
      </c>
      <c r="V31" s="28">
        <f t="shared" ref="V31:V58" si="6">((R31-S31)/S31)*100</f>
        <v>-2.2259791490560699</v>
      </c>
      <c r="W31" s="37">
        <v>-0.61</v>
      </c>
    </row>
    <row r="32" spans="1:23" x14ac:dyDescent="0.25">
      <c r="A32" s="21" t="s">
        <v>41</v>
      </c>
      <c r="B32" s="35" t="s">
        <v>13</v>
      </c>
      <c r="C32" s="24">
        <v>31</v>
      </c>
      <c r="D32" s="24" t="s">
        <v>29</v>
      </c>
      <c r="E32" s="23" t="s">
        <v>30</v>
      </c>
      <c r="F32" s="36">
        <v>77.900000000000006</v>
      </c>
      <c r="G32" s="38">
        <v>81.970447438477805</v>
      </c>
      <c r="H32" s="26">
        <f t="shared" ref="H32:H33" si="7">0.05*G32</f>
        <v>4.0985223719238908</v>
      </c>
      <c r="I32" s="28">
        <v>4</v>
      </c>
      <c r="J32" s="28">
        <f t="shared" si="5"/>
        <v>-4.9657499326605947</v>
      </c>
      <c r="K32" s="37">
        <v>-1</v>
      </c>
      <c r="M32" s="21" t="s">
        <v>41</v>
      </c>
      <c r="N32" s="22" t="s">
        <v>13</v>
      </c>
      <c r="O32" s="23">
        <v>31</v>
      </c>
      <c r="P32" s="24" t="s">
        <v>29</v>
      </c>
      <c r="Q32" s="23" t="s">
        <v>30</v>
      </c>
      <c r="R32" s="36">
        <f t="shared" ref="R32:R67" si="8">F32</f>
        <v>77.900000000000006</v>
      </c>
      <c r="S32" s="25">
        <v>81.38</v>
      </c>
      <c r="T32" s="25">
        <v>2.2999999999999998</v>
      </c>
      <c r="U32" s="23">
        <v>1</v>
      </c>
      <c r="V32" s="28">
        <f t="shared" si="6"/>
        <v>-4.276234947161452</v>
      </c>
      <c r="W32" s="37">
        <v>-1.51</v>
      </c>
    </row>
    <row r="33" spans="1:23" x14ac:dyDescent="0.25">
      <c r="A33" s="21" t="s">
        <v>40</v>
      </c>
      <c r="B33" s="35" t="s">
        <v>13</v>
      </c>
      <c r="C33" s="24">
        <v>32</v>
      </c>
      <c r="D33" s="24" t="s">
        <v>29</v>
      </c>
      <c r="E33" s="23" t="s">
        <v>30</v>
      </c>
      <c r="F33" s="36">
        <v>55.9</v>
      </c>
      <c r="G33" s="38">
        <v>58.419502562813939</v>
      </c>
      <c r="H33" s="26">
        <f t="shared" si="7"/>
        <v>2.920975128140697</v>
      </c>
      <c r="I33" s="28">
        <v>4</v>
      </c>
      <c r="J33" s="28">
        <f t="shared" si="5"/>
        <v>-4.3127764740976966</v>
      </c>
      <c r="K33" s="37">
        <v>-0.86</v>
      </c>
      <c r="M33" s="21" t="s">
        <v>40</v>
      </c>
      <c r="N33" s="22" t="s">
        <v>13</v>
      </c>
      <c r="O33" s="23">
        <v>32</v>
      </c>
      <c r="P33" s="24" t="s">
        <v>29</v>
      </c>
      <c r="Q33" s="23" t="s">
        <v>30</v>
      </c>
      <c r="R33" s="36">
        <f t="shared" si="8"/>
        <v>55.9</v>
      </c>
      <c r="S33" s="25">
        <v>57.63</v>
      </c>
      <c r="T33" s="25">
        <v>1.7</v>
      </c>
      <c r="U33" s="23">
        <v>1</v>
      </c>
      <c r="V33" s="28">
        <f t="shared" si="6"/>
        <v>-3.0019087280930141</v>
      </c>
      <c r="W33" s="37">
        <v>-1.02</v>
      </c>
    </row>
    <row r="34" spans="1:23" x14ac:dyDescent="0.25">
      <c r="A34" s="21" t="s">
        <v>39</v>
      </c>
      <c r="B34" s="35" t="s">
        <v>13</v>
      </c>
      <c r="C34" s="24">
        <v>33</v>
      </c>
      <c r="D34" s="24" t="s">
        <v>29</v>
      </c>
      <c r="E34" s="23" t="s">
        <v>30</v>
      </c>
      <c r="F34" s="25">
        <v>46.9</v>
      </c>
      <c r="G34" s="38"/>
      <c r="H34" s="26"/>
      <c r="I34" s="28"/>
      <c r="J34" s="28"/>
      <c r="K34" s="39"/>
      <c r="M34" s="21" t="s">
        <v>39</v>
      </c>
      <c r="N34" s="22" t="s">
        <v>13</v>
      </c>
      <c r="O34" s="23">
        <v>33</v>
      </c>
      <c r="P34" s="24" t="s">
        <v>29</v>
      </c>
      <c r="Q34" s="23" t="s">
        <v>30</v>
      </c>
      <c r="R34" s="36">
        <f t="shared" si="8"/>
        <v>46.9</v>
      </c>
      <c r="S34" s="25"/>
      <c r="T34" s="25"/>
      <c r="U34" s="23"/>
      <c r="V34" s="28"/>
      <c r="W34" s="39"/>
    </row>
    <row r="35" spans="1:23" x14ac:dyDescent="0.25">
      <c r="A35" s="21" t="s">
        <v>38</v>
      </c>
      <c r="B35" s="35" t="s">
        <v>13</v>
      </c>
      <c r="C35" s="24">
        <v>34</v>
      </c>
      <c r="D35" s="24" t="s">
        <v>29</v>
      </c>
      <c r="E35" s="23" t="s">
        <v>30</v>
      </c>
      <c r="F35" s="25">
        <v>40.6</v>
      </c>
      <c r="G35" s="38"/>
      <c r="H35" s="26"/>
      <c r="I35" s="28"/>
      <c r="J35" s="28"/>
      <c r="K35" s="39"/>
      <c r="M35" s="21" t="s">
        <v>38</v>
      </c>
      <c r="N35" s="22" t="s">
        <v>13</v>
      </c>
      <c r="O35" s="23">
        <v>34</v>
      </c>
      <c r="P35" s="24" t="s">
        <v>29</v>
      </c>
      <c r="Q35" s="23" t="s">
        <v>30</v>
      </c>
      <c r="R35" s="36">
        <f t="shared" si="8"/>
        <v>40.6</v>
      </c>
      <c r="S35" s="25"/>
      <c r="T35" s="25"/>
      <c r="U35" s="23"/>
      <c r="V35" s="28"/>
      <c r="W35" s="39"/>
    </row>
    <row r="36" spans="1:23" x14ac:dyDescent="0.25">
      <c r="A36" s="21" t="s">
        <v>37</v>
      </c>
      <c r="B36" s="35" t="s">
        <v>13</v>
      </c>
      <c r="C36" s="24">
        <v>35</v>
      </c>
      <c r="D36" s="24" t="s">
        <v>29</v>
      </c>
      <c r="E36" s="23" t="s">
        <v>30</v>
      </c>
      <c r="F36" s="25">
        <v>55</v>
      </c>
      <c r="G36" s="38"/>
      <c r="H36" s="26"/>
      <c r="I36" s="28"/>
      <c r="J36" s="28"/>
      <c r="K36" s="39"/>
      <c r="M36" s="21" t="s">
        <v>37</v>
      </c>
      <c r="N36" s="22" t="s">
        <v>13</v>
      </c>
      <c r="O36" s="23">
        <v>35</v>
      </c>
      <c r="P36" s="24" t="s">
        <v>29</v>
      </c>
      <c r="Q36" s="23" t="s">
        <v>30</v>
      </c>
      <c r="R36" s="36">
        <f t="shared" si="8"/>
        <v>55</v>
      </c>
      <c r="S36" s="25"/>
      <c r="T36" s="25"/>
      <c r="U36" s="23"/>
      <c r="V36" s="28"/>
      <c r="W36" s="39"/>
    </row>
    <row r="37" spans="1:23" x14ac:dyDescent="0.25">
      <c r="A37" s="21" t="s">
        <v>36</v>
      </c>
      <c r="B37" s="35" t="s">
        <v>13</v>
      </c>
      <c r="C37" s="24">
        <v>36</v>
      </c>
      <c r="D37" s="24" t="s">
        <v>29</v>
      </c>
      <c r="E37" s="23" t="s">
        <v>30</v>
      </c>
      <c r="F37" s="36">
        <v>24.5</v>
      </c>
      <c r="G37" s="38"/>
      <c r="H37" s="26"/>
      <c r="I37" s="28"/>
      <c r="J37" s="28"/>
      <c r="K37" s="39"/>
      <c r="M37" s="21" t="s">
        <v>36</v>
      </c>
      <c r="N37" s="22" t="s">
        <v>13</v>
      </c>
      <c r="O37" s="23">
        <v>36</v>
      </c>
      <c r="P37" s="24" t="s">
        <v>29</v>
      </c>
      <c r="Q37" s="23" t="s">
        <v>30</v>
      </c>
      <c r="R37" s="36">
        <f t="shared" si="8"/>
        <v>24.5</v>
      </c>
      <c r="S37" s="25"/>
      <c r="T37" s="25"/>
      <c r="U37" s="23"/>
      <c r="V37" s="28"/>
      <c r="W37" s="39"/>
    </row>
    <row r="38" spans="1:23" x14ac:dyDescent="0.25">
      <c r="A38" s="21" t="s">
        <v>35</v>
      </c>
      <c r="B38" s="35" t="s">
        <v>13</v>
      </c>
      <c r="C38" s="24">
        <v>37</v>
      </c>
      <c r="D38" s="24" t="s">
        <v>29</v>
      </c>
      <c r="E38" s="23" t="s">
        <v>30</v>
      </c>
      <c r="F38" s="36">
        <v>31.7</v>
      </c>
      <c r="G38" s="38"/>
      <c r="H38" s="26"/>
      <c r="I38" s="28"/>
      <c r="J38" s="28"/>
      <c r="K38" s="39"/>
      <c r="M38" s="21" t="s">
        <v>35</v>
      </c>
      <c r="N38" s="22" t="s">
        <v>13</v>
      </c>
      <c r="O38" s="23">
        <v>37</v>
      </c>
      <c r="P38" s="24" t="s">
        <v>29</v>
      </c>
      <c r="Q38" s="23" t="s">
        <v>30</v>
      </c>
      <c r="R38" s="36">
        <f t="shared" si="8"/>
        <v>31.7</v>
      </c>
      <c r="S38" s="25"/>
      <c r="T38" s="25"/>
      <c r="U38" s="23"/>
      <c r="V38" s="28"/>
      <c r="W38" s="39"/>
    </row>
    <row r="39" spans="1:23" x14ac:dyDescent="0.25">
      <c r="A39" s="21" t="s">
        <v>34</v>
      </c>
      <c r="B39" s="35" t="s">
        <v>13</v>
      </c>
      <c r="C39" s="24">
        <v>38</v>
      </c>
      <c r="D39" s="24" t="s">
        <v>29</v>
      </c>
      <c r="E39" s="23" t="s">
        <v>30</v>
      </c>
      <c r="F39" s="36">
        <v>42.8</v>
      </c>
      <c r="G39" s="38"/>
      <c r="H39" s="26"/>
      <c r="I39" s="28"/>
      <c r="J39" s="28"/>
      <c r="K39" s="39"/>
      <c r="M39" s="21" t="s">
        <v>34</v>
      </c>
      <c r="N39" s="22" t="s">
        <v>13</v>
      </c>
      <c r="O39" s="23">
        <v>38</v>
      </c>
      <c r="P39" s="24" t="s">
        <v>29</v>
      </c>
      <c r="Q39" s="23" t="s">
        <v>30</v>
      </c>
      <c r="R39" s="36">
        <f t="shared" si="8"/>
        <v>42.8</v>
      </c>
      <c r="S39" s="25"/>
      <c r="T39" s="25"/>
      <c r="U39" s="23"/>
      <c r="V39" s="28"/>
      <c r="W39" s="39"/>
    </row>
    <row r="40" spans="1:23" x14ac:dyDescent="0.25">
      <c r="A40" s="21" t="s">
        <v>33</v>
      </c>
      <c r="B40" s="35" t="s">
        <v>13</v>
      </c>
      <c r="C40" s="24">
        <v>39</v>
      </c>
      <c r="D40" s="24" t="s">
        <v>29</v>
      </c>
      <c r="E40" s="23" t="s">
        <v>30</v>
      </c>
      <c r="F40" s="40">
        <v>71.599999999999994</v>
      </c>
      <c r="G40" s="28"/>
      <c r="H40" s="26"/>
      <c r="I40" s="28"/>
      <c r="J40" s="28"/>
      <c r="K40" s="39"/>
      <c r="M40" s="21" t="s">
        <v>33</v>
      </c>
      <c r="N40" s="22" t="s">
        <v>13</v>
      </c>
      <c r="O40" s="23">
        <v>39</v>
      </c>
      <c r="P40" s="24" t="s">
        <v>29</v>
      </c>
      <c r="Q40" s="23" t="s">
        <v>30</v>
      </c>
      <c r="R40" s="36">
        <f t="shared" si="8"/>
        <v>71.599999999999994</v>
      </c>
      <c r="S40" s="25"/>
      <c r="T40" s="25"/>
      <c r="U40" s="23"/>
      <c r="V40" s="28"/>
      <c r="W40" s="39"/>
    </row>
    <row r="41" spans="1:23" x14ac:dyDescent="0.25">
      <c r="A41" s="21" t="s">
        <v>32</v>
      </c>
      <c r="B41" s="35" t="s">
        <v>13</v>
      </c>
      <c r="C41" s="24">
        <v>40</v>
      </c>
      <c r="D41" s="24" t="s">
        <v>29</v>
      </c>
      <c r="E41" s="23" t="s">
        <v>30</v>
      </c>
      <c r="F41" s="36">
        <v>49.2</v>
      </c>
      <c r="G41" s="28"/>
      <c r="H41" s="26"/>
      <c r="I41" s="28"/>
      <c r="J41" s="28"/>
      <c r="K41" s="39"/>
      <c r="M41" s="21" t="s">
        <v>32</v>
      </c>
      <c r="N41" s="22" t="s">
        <v>13</v>
      </c>
      <c r="O41" s="23">
        <v>40</v>
      </c>
      <c r="P41" s="24" t="s">
        <v>29</v>
      </c>
      <c r="Q41" s="23" t="s">
        <v>30</v>
      </c>
      <c r="R41" s="36">
        <f t="shared" si="8"/>
        <v>49.2</v>
      </c>
      <c r="S41" s="25"/>
      <c r="T41" s="25"/>
      <c r="U41" s="23"/>
      <c r="V41" s="28"/>
      <c r="W41" s="39"/>
    </row>
    <row r="42" spans="1:23" x14ac:dyDescent="0.25">
      <c r="A42" s="21" t="s">
        <v>31</v>
      </c>
      <c r="B42" s="35" t="s">
        <v>13</v>
      </c>
      <c r="C42" s="24">
        <v>41</v>
      </c>
      <c r="D42" s="24" t="s">
        <v>29</v>
      </c>
      <c r="E42" s="23" t="s">
        <v>30</v>
      </c>
      <c r="F42" s="36">
        <v>61.7</v>
      </c>
      <c r="G42" s="38"/>
      <c r="H42" s="26"/>
      <c r="I42" s="28"/>
      <c r="J42" s="28"/>
      <c r="K42" s="39"/>
      <c r="M42" s="21" t="s">
        <v>31</v>
      </c>
      <c r="N42" s="22" t="s">
        <v>13</v>
      </c>
      <c r="O42" s="23">
        <v>41</v>
      </c>
      <c r="P42" s="24" t="s">
        <v>29</v>
      </c>
      <c r="Q42" s="23" t="s">
        <v>30</v>
      </c>
      <c r="R42" s="36">
        <f t="shared" si="8"/>
        <v>61.7</v>
      </c>
      <c r="S42" s="36"/>
      <c r="T42" s="25"/>
      <c r="U42" s="23"/>
      <c r="V42" s="28"/>
      <c r="W42" s="39"/>
    </row>
    <row r="43" spans="1:23" x14ac:dyDescent="0.25">
      <c r="A43" s="21" t="s">
        <v>28</v>
      </c>
      <c r="B43" s="35" t="s">
        <v>13</v>
      </c>
      <c r="C43" s="24">
        <v>42</v>
      </c>
      <c r="D43" s="24" t="s">
        <v>29</v>
      </c>
      <c r="E43" s="23" t="s">
        <v>30</v>
      </c>
      <c r="F43" s="36">
        <v>75.2</v>
      </c>
      <c r="G43" s="38">
        <v>81.970447438477805</v>
      </c>
      <c r="H43" s="26">
        <f t="shared" ref="H43" si="9">0.05*G43</f>
        <v>4.0985223719238908</v>
      </c>
      <c r="I43" s="28">
        <v>4</v>
      </c>
      <c r="J43" s="28">
        <f t="shared" ref="J43:J45" si="10">((F43-G43)/G43)*100</f>
        <v>-8.2596199606685108</v>
      </c>
      <c r="K43" s="37">
        <v>-1.66</v>
      </c>
      <c r="M43" s="21" t="s">
        <v>28</v>
      </c>
      <c r="N43" s="22" t="s">
        <v>13</v>
      </c>
      <c r="O43" s="23">
        <v>42</v>
      </c>
      <c r="P43" s="24" t="s">
        <v>29</v>
      </c>
      <c r="Q43" s="23" t="s">
        <v>30</v>
      </c>
      <c r="R43" s="36">
        <f t="shared" si="8"/>
        <v>75.2</v>
      </c>
      <c r="S43" s="36">
        <v>81.55</v>
      </c>
      <c r="T43" s="25">
        <v>2.17</v>
      </c>
      <c r="U43" s="23">
        <v>1</v>
      </c>
      <c r="V43" s="28">
        <f t="shared" si="6"/>
        <v>-7.786633966891471</v>
      </c>
      <c r="W43" s="37">
        <v>-2.93</v>
      </c>
    </row>
    <row r="44" spans="1:23" x14ac:dyDescent="0.25">
      <c r="A44" s="41" t="s">
        <v>22</v>
      </c>
      <c r="B44" s="42" t="s">
        <v>13</v>
      </c>
      <c r="C44" s="43">
        <v>43</v>
      </c>
      <c r="D44" s="43" t="s">
        <v>27</v>
      </c>
      <c r="E44" s="44" t="s">
        <v>23</v>
      </c>
      <c r="F44" s="83">
        <v>48.2</v>
      </c>
      <c r="G44" s="83">
        <v>50.529965992862202</v>
      </c>
      <c r="H44" s="47">
        <f>0.05*G44</f>
        <v>2.5264982996431105</v>
      </c>
      <c r="I44" s="51">
        <v>4</v>
      </c>
      <c r="J44" s="51">
        <f t="shared" si="10"/>
        <v>-4.6110579080764218</v>
      </c>
      <c r="K44" s="82">
        <v>-0.91</v>
      </c>
      <c r="M44" s="41" t="s">
        <v>22</v>
      </c>
      <c r="N44" s="42" t="s">
        <v>13</v>
      </c>
      <c r="O44" s="44">
        <v>43</v>
      </c>
      <c r="P44" s="43" t="s">
        <v>27</v>
      </c>
      <c r="Q44" s="44" t="s">
        <v>23</v>
      </c>
      <c r="R44" s="50">
        <f t="shared" si="8"/>
        <v>48.2</v>
      </c>
      <c r="S44" s="47">
        <v>48.96</v>
      </c>
      <c r="T44" s="47">
        <v>4.47</v>
      </c>
      <c r="U44" s="44">
        <v>1</v>
      </c>
      <c r="V44" s="51">
        <f t="shared" si="6"/>
        <v>-1.5522875816993422</v>
      </c>
      <c r="W44" s="37">
        <v>-0.17</v>
      </c>
    </row>
    <row r="45" spans="1:23" x14ac:dyDescent="0.25">
      <c r="A45" s="41" t="s">
        <v>12</v>
      </c>
      <c r="B45" s="42" t="s">
        <v>13</v>
      </c>
      <c r="C45" s="43">
        <v>44</v>
      </c>
      <c r="D45" s="43" t="s">
        <v>27</v>
      </c>
      <c r="E45" s="44" t="s">
        <v>23</v>
      </c>
      <c r="F45" s="51">
        <v>99.3</v>
      </c>
      <c r="G45" s="51">
        <v>104.94157725559208</v>
      </c>
      <c r="H45" s="47">
        <f t="shared" ref="H45:H46" si="11">0.05*G45</f>
        <v>5.2470788627796043</v>
      </c>
      <c r="I45" s="51">
        <v>4</v>
      </c>
      <c r="J45" s="51">
        <f t="shared" si="10"/>
        <v>-5.3759219206813063</v>
      </c>
      <c r="K45" s="82">
        <v>-1.07</v>
      </c>
      <c r="M45" s="41" t="s">
        <v>12</v>
      </c>
      <c r="N45" s="42" t="s">
        <v>13</v>
      </c>
      <c r="O45" s="44">
        <v>44</v>
      </c>
      <c r="P45" s="43" t="s">
        <v>27</v>
      </c>
      <c r="Q45" s="44" t="s">
        <v>23</v>
      </c>
      <c r="R45" s="50">
        <f t="shared" si="8"/>
        <v>99.3</v>
      </c>
      <c r="S45" s="83">
        <v>101.1</v>
      </c>
      <c r="T45" s="47">
        <v>6.6</v>
      </c>
      <c r="U45" s="44">
        <v>1</v>
      </c>
      <c r="V45" s="51">
        <f t="shared" si="6"/>
        <v>-1.7804154302670596</v>
      </c>
      <c r="W45" s="37">
        <v>-0.28000000000000003</v>
      </c>
    </row>
    <row r="46" spans="1:23" x14ac:dyDescent="0.25">
      <c r="A46" s="41" t="s">
        <v>21</v>
      </c>
      <c r="B46" s="42" t="s">
        <v>13</v>
      </c>
      <c r="C46" s="43">
        <v>45</v>
      </c>
      <c r="D46" s="43" t="s">
        <v>27</v>
      </c>
      <c r="E46" s="44" t="s">
        <v>23</v>
      </c>
      <c r="F46" s="51">
        <v>139</v>
      </c>
      <c r="G46" s="51">
        <v>141.77655712825091</v>
      </c>
      <c r="H46" s="47">
        <f t="shared" si="11"/>
        <v>7.0888278564125464</v>
      </c>
      <c r="I46" s="51">
        <v>4</v>
      </c>
      <c r="J46" s="51">
        <f t="shared" ref="J46:J57" si="12">((F46-G46)/G46)*100</f>
        <v>-1.9584035502704753</v>
      </c>
      <c r="K46" s="82">
        <v>-0.39</v>
      </c>
      <c r="M46" s="41" t="s">
        <v>21</v>
      </c>
      <c r="N46" s="42" t="s">
        <v>13</v>
      </c>
      <c r="O46" s="44">
        <v>45</v>
      </c>
      <c r="P46" s="43" t="s">
        <v>27</v>
      </c>
      <c r="Q46" s="44" t="s">
        <v>23</v>
      </c>
      <c r="R46" s="50">
        <f t="shared" si="8"/>
        <v>139</v>
      </c>
      <c r="S46" s="83">
        <v>140.4</v>
      </c>
      <c r="T46" s="47">
        <v>6.1</v>
      </c>
      <c r="U46" s="44">
        <v>1</v>
      </c>
      <c r="V46" s="51">
        <f t="shared" si="6"/>
        <v>-0.99715099715100108</v>
      </c>
      <c r="W46" s="37">
        <v>-0.23</v>
      </c>
    </row>
    <row r="47" spans="1:23" x14ac:dyDescent="0.25">
      <c r="A47" s="41" t="s">
        <v>17</v>
      </c>
      <c r="B47" s="42" t="s">
        <v>13</v>
      </c>
      <c r="C47" s="43">
        <v>46</v>
      </c>
      <c r="D47" s="43" t="s">
        <v>27</v>
      </c>
      <c r="E47" s="44" t="s">
        <v>23</v>
      </c>
      <c r="F47" s="83">
        <v>95.1</v>
      </c>
      <c r="G47" s="83">
        <v>97.507987725773162</v>
      </c>
      <c r="H47" s="47">
        <f>0.05*G47</f>
        <v>4.8753993862886587</v>
      </c>
      <c r="I47" s="51">
        <v>4</v>
      </c>
      <c r="J47" s="51">
        <f t="shared" si="12"/>
        <v>-2.4695286836861801</v>
      </c>
      <c r="K47" s="82">
        <v>-0.49</v>
      </c>
      <c r="M47" s="41" t="s">
        <v>17</v>
      </c>
      <c r="N47" s="42" t="s">
        <v>13</v>
      </c>
      <c r="O47" s="44">
        <v>46</v>
      </c>
      <c r="P47" s="43" t="s">
        <v>27</v>
      </c>
      <c r="Q47" s="44" t="s">
        <v>23</v>
      </c>
      <c r="R47" s="50">
        <f t="shared" si="8"/>
        <v>95.1</v>
      </c>
      <c r="S47" s="47">
        <v>95.78</v>
      </c>
      <c r="T47" s="47">
        <v>3.38</v>
      </c>
      <c r="U47" s="44">
        <v>1</v>
      </c>
      <c r="V47" s="51">
        <f t="shared" si="6"/>
        <v>-0.70996032574650947</v>
      </c>
      <c r="W47" s="37">
        <v>-0.2</v>
      </c>
    </row>
    <row r="48" spans="1:23" x14ac:dyDescent="0.25">
      <c r="A48" s="41" t="s">
        <v>16</v>
      </c>
      <c r="B48" s="42" t="s">
        <v>13</v>
      </c>
      <c r="C48" s="43">
        <v>47</v>
      </c>
      <c r="D48" s="43" t="s">
        <v>25</v>
      </c>
      <c r="E48" s="44" t="s">
        <v>23</v>
      </c>
      <c r="F48" s="51">
        <v>92.4</v>
      </c>
      <c r="G48" s="51">
        <v>94.155364832847837</v>
      </c>
      <c r="H48" s="47">
        <f t="shared" ref="H48:H52" si="13">0.075*G48</f>
        <v>7.0616523624635876</v>
      </c>
      <c r="I48" s="51">
        <v>4</v>
      </c>
      <c r="J48" s="51">
        <f t="shared" si="12"/>
        <v>-1.8643280029386495</v>
      </c>
      <c r="K48" s="82">
        <v>-0.25</v>
      </c>
      <c r="M48" s="41" t="s">
        <v>16</v>
      </c>
      <c r="N48" s="42" t="s">
        <v>13</v>
      </c>
      <c r="O48" s="44">
        <v>47</v>
      </c>
      <c r="P48" s="43" t="s">
        <v>25</v>
      </c>
      <c r="Q48" s="44" t="s">
        <v>23</v>
      </c>
      <c r="R48" s="50">
        <f t="shared" si="8"/>
        <v>92.4</v>
      </c>
      <c r="S48" s="83">
        <v>88.08</v>
      </c>
      <c r="T48" s="47">
        <v>6.5</v>
      </c>
      <c r="U48" s="44">
        <v>1</v>
      </c>
      <c r="V48" s="51">
        <f t="shared" si="6"/>
        <v>4.9046321525885643</v>
      </c>
      <c r="W48" s="37">
        <v>0.66</v>
      </c>
    </row>
    <row r="49" spans="1:23" x14ac:dyDescent="0.25">
      <c r="A49" s="41" t="s">
        <v>12</v>
      </c>
      <c r="B49" s="42" t="s">
        <v>13</v>
      </c>
      <c r="C49" s="43">
        <v>48</v>
      </c>
      <c r="D49" s="43" t="s">
        <v>25</v>
      </c>
      <c r="E49" s="44" t="s">
        <v>23</v>
      </c>
      <c r="F49" s="83">
        <v>212</v>
      </c>
      <c r="G49" s="83">
        <v>212.49440371482166</v>
      </c>
      <c r="H49" s="47">
        <f t="shared" si="13"/>
        <v>15.937080278611624</v>
      </c>
      <c r="I49" s="51">
        <v>4</v>
      </c>
      <c r="J49" s="51">
        <f t="shared" si="12"/>
        <v>-0.23266669906524834</v>
      </c>
      <c r="K49" s="82">
        <v>-0.03</v>
      </c>
      <c r="M49" s="41" t="s">
        <v>12</v>
      </c>
      <c r="N49" s="42" t="s">
        <v>13</v>
      </c>
      <c r="O49" s="44">
        <v>48</v>
      </c>
      <c r="P49" s="43" t="s">
        <v>25</v>
      </c>
      <c r="Q49" s="44" t="s">
        <v>23</v>
      </c>
      <c r="R49" s="50">
        <f t="shared" si="8"/>
        <v>212</v>
      </c>
      <c r="S49" s="47">
        <v>210.2</v>
      </c>
      <c r="T49" s="47">
        <v>9.6</v>
      </c>
      <c r="U49" s="44">
        <v>1</v>
      </c>
      <c r="V49" s="51">
        <f t="shared" si="6"/>
        <v>0.85632730732636131</v>
      </c>
      <c r="W49" s="37">
        <v>0.19</v>
      </c>
    </row>
    <row r="50" spans="1:23" x14ac:dyDescent="0.25">
      <c r="A50" s="41" t="s">
        <v>24</v>
      </c>
      <c r="B50" s="42" t="s">
        <v>13</v>
      </c>
      <c r="C50" s="43">
        <v>49</v>
      </c>
      <c r="D50" s="43" t="s">
        <v>25</v>
      </c>
      <c r="E50" s="44" t="s">
        <v>23</v>
      </c>
      <c r="F50" s="83">
        <v>87.5</v>
      </c>
      <c r="G50" s="83">
        <v>82.749679882828687</v>
      </c>
      <c r="H50" s="47">
        <f t="shared" si="13"/>
        <v>6.2062259912121513</v>
      </c>
      <c r="I50" s="51">
        <v>4</v>
      </c>
      <c r="J50" s="51">
        <f t="shared" si="12"/>
        <v>5.7405903248177372</v>
      </c>
      <c r="K50" s="82">
        <v>0.77</v>
      </c>
      <c r="M50" s="41" t="s">
        <v>24</v>
      </c>
      <c r="N50" s="42" t="s">
        <v>13</v>
      </c>
      <c r="O50" s="44">
        <v>49</v>
      </c>
      <c r="P50" s="43" t="s">
        <v>25</v>
      </c>
      <c r="Q50" s="44" t="s">
        <v>23</v>
      </c>
      <c r="R50" s="50">
        <f t="shared" si="8"/>
        <v>87.5</v>
      </c>
      <c r="S50" s="47">
        <v>82.32</v>
      </c>
      <c r="T50" s="47">
        <v>5.69</v>
      </c>
      <c r="U50" s="44">
        <v>1</v>
      </c>
      <c r="V50" s="51">
        <f t="shared" si="6"/>
        <v>6.2925170068027292</v>
      </c>
      <c r="W50" s="37">
        <v>0.91</v>
      </c>
    </row>
    <row r="51" spans="1:23" x14ac:dyDescent="0.25">
      <c r="A51" s="41" t="s">
        <v>20</v>
      </c>
      <c r="B51" s="42" t="s">
        <v>13</v>
      </c>
      <c r="C51" s="43">
        <v>50</v>
      </c>
      <c r="D51" s="43" t="s">
        <v>25</v>
      </c>
      <c r="E51" s="44" t="s">
        <v>23</v>
      </c>
      <c r="F51" s="83">
        <v>67.400000000000006</v>
      </c>
      <c r="G51" s="83">
        <v>64.704750368201985</v>
      </c>
      <c r="H51" s="47">
        <f t="shared" si="13"/>
        <v>4.8528562776151487</v>
      </c>
      <c r="I51" s="51">
        <v>4</v>
      </c>
      <c r="J51" s="51">
        <f t="shared" si="12"/>
        <v>4.1654586664205011</v>
      </c>
      <c r="K51" s="82">
        <v>0.56000000000000005</v>
      </c>
      <c r="M51" s="41" t="s">
        <v>20</v>
      </c>
      <c r="N51" s="42" t="s">
        <v>13</v>
      </c>
      <c r="O51" s="44">
        <v>50</v>
      </c>
      <c r="P51" s="43" t="s">
        <v>25</v>
      </c>
      <c r="Q51" s="44" t="s">
        <v>23</v>
      </c>
      <c r="R51" s="50">
        <f t="shared" si="8"/>
        <v>67.400000000000006</v>
      </c>
      <c r="S51" s="47">
        <v>63.13</v>
      </c>
      <c r="T51" s="47">
        <v>9.83</v>
      </c>
      <c r="U51" s="44">
        <v>1</v>
      </c>
      <c r="V51" s="51">
        <f t="shared" si="6"/>
        <v>6.7638206874703037</v>
      </c>
      <c r="W51" s="37">
        <v>0.43</v>
      </c>
    </row>
    <row r="52" spans="1:23" x14ac:dyDescent="0.25">
      <c r="A52" s="41" t="s">
        <v>17</v>
      </c>
      <c r="B52" s="42" t="s">
        <v>13</v>
      </c>
      <c r="C52" s="43">
        <v>51</v>
      </c>
      <c r="D52" s="43" t="s">
        <v>25</v>
      </c>
      <c r="E52" s="44" t="s">
        <v>23</v>
      </c>
      <c r="F52" s="51">
        <v>283</v>
      </c>
      <c r="G52" s="51">
        <v>282.37225322227192</v>
      </c>
      <c r="H52" s="47">
        <f t="shared" si="13"/>
        <v>21.177918991670392</v>
      </c>
      <c r="I52" s="44">
        <v>4</v>
      </c>
      <c r="J52" s="51">
        <f t="shared" si="12"/>
        <v>0.22231177835803184</v>
      </c>
      <c r="K52" s="82">
        <v>0.03</v>
      </c>
      <c r="M52" s="41" t="s">
        <v>17</v>
      </c>
      <c r="N52" s="42" t="s">
        <v>13</v>
      </c>
      <c r="O52" s="44">
        <v>51</v>
      </c>
      <c r="P52" s="43" t="s">
        <v>25</v>
      </c>
      <c r="Q52" s="44" t="s">
        <v>23</v>
      </c>
      <c r="R52" s="50">
        <f t="shared" si="8"/>
        <v>283</v>
      </c>
      <c r="S52" s="83">
        <v>283.3</v>
      </c>
      <c r="T52" s="47">
        <v>11.2</v>
      </c>
      <c r="U52" s="44">
        <v>1</v>
      </c>
      <c r="V52" s="51">
        <f t="shared" si="6"/>
        <v>-0.10589481115425746</v>
      </c>
      <c r="W52" s="37">
        <v>-0.02</v>
      </c>
    </row>
    <row r="53" spans="1:23" x14ac:dyDescent="0.25">
      <c r="A53" s="41" t="s">
        <v>12</v>
      </c>
      <c r="B53" s="42" t="s">
        <v>13</v>
      </c>
      <c r="C53" s="43">
        <v>52</v>
      </c>
      <c r="D53" s="43" t="s">
        <v>76</v>
      </c>
      <c r="E53" s="44" t="s">
        <v>23</v>
      </c>
      <c r="F53" s="51">
        <v>63</v>
      </c>
      <c r="G53" s="51">
        <v>65.318746697234772</v>
      </c>
      <c r="H53" s="47">
        <f t="shared" ref="H53:H57" si="14">0.05*G53</f>
        <v>3.2659373348617389</v>
      </c>
      <c r="I53" s="44">
        <v>4</v>
      </c>
      <c r="J53" s="51">
        <f t="shared" si="12"/>
        <v>-3.5498946542600072</v>
      </c>
      <c r="K53" s="82">
        <v>-0.7</v>
      </c>
      <c r="M53" s="41" t="s">
        <v>12</v>
      </c>
      <c r="N53" s="42" t="s">
        <v>13</v>
      </c>
      <c r="O53" s="44">
        <v>52</v>
      </c>
      <c r="P53" s="43" t="s">
        <v>76</v>
      </c>
      <c r="Q53" s="44" t="s">
        <v>23</v>
      </c>
      <c r="R53" s="50">
        <f t="shared" si="8"/>
        <v>63</v>
      </c>
      <c r="S53" s="83">
        <v>64.760000000000005</v>
      </c>
      <c r="T53" s="47">
        <v>4.5599999999999996</v>
      </c>
      <c r="U53" s="44">
        <v>1</v>
      </c>
      <c r="V53" s="51">
        <f t="shared" si="6"/>
        <v>-2.7177269919703599</v>
      </c>
      <c r="W53" s="37">
        <v>-0.39</v>
      </c>
    </row>
    <row r="54" spans="1:23" x14ac:dyDescent="0.25">
      <c r="A54" s="41" t="s">
        <v>26</v>
      </c>
      <c r="B54" s="42" t="s">
        <v>13</v>
      </c>
      <c r="C54" s="43">
        <v>53</v>
      </c>
      <c r="D54" s="43" t="s">
        <v>76</v>
      </c>
      <c r="E54" s="44" t="s">
        <v>23</v>
      </c>
      <c r="F54" s="51">
        <v>217</v>
      </c>
      <c r="G54" s="51">
        <v>221.61715495250212</v>
      </c>
      <c r="H54" s="47">
        <f t="shared" si="14"/>
        <v>11.080857747625107</v>
      </c>
      <c r="I54" s="44">
        <v>4</v>
      </c>
      <c r="J54" s="51">
        <f t="shared" si="12"/>
        <v>-2.0833923950930995</v>
      </c>
      <c r="K54" s="82">
        <v>-0.42</v>
      </c>
      <c r="M54" s="41" t="s">
        <v>26</v>
      </c>
      <c r="N54" s="42" t="s">
        <v>13</v>
      </c>
      <c r="O54" s="44">
        <v>53</v>
      </c>
      <c r="P54" s="43" t="s">
        <v>76</v>
      </c>
      <c r="Q54" s="44" t="s">
        <v>23</v>
      </c>
      <c r="R54" s="50">
        <f t="shared" si="8"/>
        <v>217</v>
      </c>
      <c r="S54" s="83">
        <v>216.6</v>
      </c>
      <c r="T54" s="47">
        <v>10.1</v>
      </c>
      <c r="U54" s="44">
        <v>1</v>
      </c>
      <c r="V54" s="51">
        <f t="shared" si="6"/>
        <v>0.1846722068328743</v>
      </c>
      <c r="W54" s="37">
        <v>0.04</v>
      </c>
    </row>
    <row r="55" spans="1:23" x14ac:dyDescent="0.25">
      <c r="A55" s="41" t="s">
        <v>21</v>
      </c>
      <c r="B55" s="42" t="s">
        <v>13</v>
      </c>
      <c r="C55" s="43">
        <v>54</v>
      </c>
      <c r="D55" s="43" t="s">
        <v>76</v>
      </c>
      <c r="E55" s="44" t="s">
        <v>23</v>
      </c>
      <c r="F55" s="51">
        <v>96.9</v>
      </c>
      <c r="G55" s="51">
        <v>99.891508625970431</v>
      </c>
      <c r="H55" s="47">
        <f t="shared" si="14"/>
        <v>4.9945754312985216</v>
      </c>
      <c r="I55" s="44">
        <v>4</v>
      </c>
      <c r="J55" s="51">
        <f t="shared" si="12"/>
        <v>-2.9947576797260163</v>
      </c>
      <c r="K55" s="82">
        <v>-0.6</v>
      </c>
      <c r="M55" s="41" t="s">
        <v>21</v>
      </c>
      <c r="N55" s="42" t="s">
        <v>13</v>
      </c>
      <c r="O55" s="44">
        <v>54</v>
      </c>
      <c r="P55" s="43" t="s">
        <v>76</v>
      </c>
      <c r="Q55" s="44" t="s">
        <v>23</v>
      </c>
      <c r="R55" s="50">
        <f t="shared" si="8"/>
        <v>96.9</v>
      </c>
      <c r="S55" s="83">
        <v>99.12</v>
      </c>
      <c r="T55" s="47">
        <v>5.39</v>
      </c>
      <c r="U55" s="44">
        <v>1</v>
      </c>
      <c r="V55" s="51">
        <f t="shared" si="6"/>
        <v>-2.2397094430992723</v>
      </c>
      <c r="W55" s="37">
        <v>-0.41</v>
      </c>
    </row>
    <row r="56" spans="1:23" x14ac:dyDescent="0.25">
      <c r="A56" s="41" t="s">
        <v>20</v>
      </c>
      <c r="B56" s="42" t="s">
        <v>13</v>
      </c>
      <c r="C56" s="43">
        <v>55</v>
      </c>
      <c r="D56" s="43" t="s">
        <v>76</v>
      </c>
      <c r="E56" s="44" t="s">
        <v>23</v>
      </c>
      <c r="F56" s="51">
        <v>430</v>
      </c>
      <c r="G56" s="51">
        <v>431.98432660981905</v>
      </c>
      <c r="H56" s="47">
        <f t="shared" si="14"/>
        <v>21.599216330490954</v>
      </c>
      <c r="I56" s="44">
        <v>4</v>
      </c>
      <c r="J56" s="51">
        <f t="shared" si="12"/>
        <v>-0.45935152911493288</v>
      </c>
      <c r="K56" s="82">
        <v>-0.09</v>
      </c>
      <c r="M56" s="41" t="s">
        <v>20</v>
      </c>
      <c r="N56" s="42" t="s">
        <v>13</v>
      </c>
      <c r="O56" s="44">
        <v>55</v>
      </c>
      <c r="P56" s="43" t="s">
        <v>76</v>
      </c>
      <c r="Q56" s="44" t="s">
        <v>23</v>
      </c>
      <c r="R56" s="50">
        <f t="shared" si="8"/>
        <v>430</v>
      </c>
      <c r="S56" s="83">
        <v>429.6</v>
      </c>
      <c r="T56" s="47">
        <v>11</v>
      </c>
      <c r="U56" s="44">
        <v>1</v>
      </c>
      <c r="V56" s="51">
        <f t="shared" si="6"/>
        <v>9.3109869646177193E-2</v>
      </c>
      <c r="W56" s="37">
        <v>0.03</v>
      </c>
    </row>
    <row r="57" spans="1:23" x14ac:dyDescent="0.25">
      <c r="A57" s="41" t="s">
        <v>19</v>
      </c>
      <c r="B57" s="42" t="s">
        <v>13</v>
      </c>
      <c r="C57" s="43">
        <v>56</v>
      </c>
      <c r="D57" s="43" t="s">
        <v>76</v>
      </c>
      <c r="E57" s="44" t="s">
        <v>23</v>
      </c>
      <c r="F57" s="83">
        <v>58.5</v>
      </c>
      <c r="G57" s="83">
        <v>63.569115578957032</v>
      </c>
      <c r="H57" s="47">
        <f t="shared" si="14"/>
        <v>3.1784557789478516</v>
      </c>
      <c r="I57" s="44">
        <v>4</v>
      </c>
      <c r="J57" s="51">
        <f t="shared" si="12"/>
        <v>-7.97417980852802</v>
      </c>
      <c r="K57" s="82">
        <v>-1.6</v>
      </c>
      <c r="M57" s="41" t="s">
        <v>19</v>
      </c>
      <c r="N57" s="42" t="s">
        <v>13</v>
      </c>
      <c r="O57" s="44">
        <v>56</v>
      </c>
      <c r="P57" s="43" t="s">
        <v>76</v>
      </c>
      <c r="Q57" s="44" t="s">
        <v>23</v>
      </c>
      <c r="R57" s="50">
        <f t="shared" si="8"/>
        <v>58.5</v>
      </c>
      <c r="S57" s="47">
        <v>59.66</v>
      </c>
      <c r="T57" s="47">
        <v>9.5</v>
      </c>
      <c r="U57" s="44">
        <v>1</v>
      </c>
      <c r="V57" s="51">
        <f t="shared" si="6"/>
        <v>-1.9443513241702928</v>
      </c>
      <c r="W57" s="37">
        <v>-0.12</v>
      </c>
    </row>
    <row r="58" spans="1:23" x14ac:dyDescent="0.25">
      <c r="A58" s="41" t="s">
        <v>17</v>
      </c>
      <c r="B58" s="42" t="s">
        <v>13</v>
      </c>
      <c r="C58" s="43">
        <v>57</v>
      </c>
      <c r="D58" s="43" t="s">
        <v>76</v>
      </c>
      <c r="E58" s="44" t="s">
        <v>23</v>
      </c>
      <c r="F58" s="83">
        <v>260</v>
      </c>
      <c r="G58" s="83">
        <v>264.69298610400398</v>
      </c>
      <c r="H58" s="47">
        <f t="shared" ref="H58" si="15">0.05*G58</f>
        <v>13.2346493052002</v>
      </c>
      <c r="I58" s="44">
        <v>4</v>
      </c>
      <c r="J58" s="51">
        <f t="shared" ref="J58" si="16">((F58-G58)/G58)*100</f>
        <v>-1.7729922402099449</v>
      </c>
      <c r="K58" s="82">
        <v>-0.36</v>
      </c>
      <c r="M58" s="41" t="s">
        <v>17</v>
      </c>
      <c r="N58" s="42" t="s">
        <v>13</v>
      </c>
      <c r="O58" s="44">
        <v>57</v>
      </c>
      <c r="P58" s="43" t="s">
        <v>76</v>
      </c>
      <c r="Q58" s="44" t="s">
        <v>23</v>
      </c>
      <c r="R58" s="50">
        <f t="shared" si="8"/>
        <v>260</v>
      </c>
      <c r="S58" s="47">
        <v>263.3</v>
      </c>
      <c r="T58" s="47">
        <v>7.5</v>
      </c>
      <c r="U58" s="44" t="s">
        <v>75</v>
      </c>
      <c r="V58" s="51">
        <f t="shared" si="6"/>
        <v>-1.2533232054690508</v>
      </c>
      <c r="W58" s="37">
        <v>-0.44</v>
      </c>
    </row>
    <row r="59" spans="1:23" x14ac:dyDescent="0.25">
      <c r="A59" s="41" t="s">
        <v>22</v>
      </c>
      <c r="B59" s="42" t="s">
        <v>13</v>
      </c>
      <c r="C59" s="43">
        <v>58</v>
      </c>
      <c r="D59" s="43" t="s">
        <v>18</v>
      </c>
      <c r="E59" s="44" t="s">
        <v>15</v>
      </c>
      <c r="F59" s="46">
        <v>21.02</v>
      </c>
      <c r="G59" s="47">
        <v>20.949151740208773</v>
      </c>
      <c r="H59" s="47">
        <v>0.15</v>
      </c>
      <c r="I59" s="44">
        <v>4</v>
      </c>
      <c r="J59" s="47">
        <f t="shared" ref="J59:J65" si="17">((F59-G59))</f>
        <v>7.0848259791226553E-2</v>
      </c>
      <c r="K59" s="82">
        <v>0.47</v>
      </c>
      <c r="M59" s="41" t="s">
        <v>22</v>
      </c>
      <c r="N59" s="42" t="s">
        <v>13</v>
      </c>
      <c r="O59" s="44">
        <v>58</v>
      </c>
      <c r="P59" s="43" t="s">
        <v>18</v>
      </c>
      <c r="Q59" s="44" t="s">
        <v>15</v>
      </c>
      <c r="R59" s="50">
        <f t="shared" si="8"/>
        <v>21.02</v>
      </c>
      <c r="S59" s="47">
        <v>20.93</v>
      </c>
      <c r="T59" s="47">
        <v>0.11</v>
      </c>
      <c r="U59" s="44" t="s">
        <v>75</v>
      </c>
      <c r="V59" s="47">
        <f t="shared" ref="V59:V65" si="18">((R59-S59))</f>
        <v>8.9999999999999858E-2</v>
      </c>
      <c r="W59" s="37">
        <v>0.86</v>
      </c>
    </row>
    <row r="60" spans="1:23" x14ac:dyDescent="0.25">
      <c r="A60" s="41" t="s">
        <v>12</v>
      </c>
      <c r="B60" s="42" t="s">
        <v>13</v>
      </c>
      <c r="C60" s="43">
        <v>59</v>
      </c>
      <c r="D60" s="43" t="s">
        <v>18</v>
      </c>
      <c r="E60" s="44" t="s">
        <v>15</v>
      </c>
      <c r="F60" s="46">
        <v>11.93</v>
      </c>
      <c r="G60" s="47">
        <v>11.829556414607039</v>
      </c>
      <c r="H60" s="47">
        <v>0.15</v>
      </c>
      <c r="I60" s="44">
        <v>4</v>
      </c>
      <c r="J60" s="47">
        <f t="shared" si="17"/>
        <v>0.10044358539296105</v>
      </c>
      <c r="K60" s="82">
        <v>0.67</v>
      </c>
      <c r="M60" s="41" t="s">
        <v>12</v>
      </c>
      <c r="N60" s="42" t="s">
        <v>13</v>
      </c>
      <c r="O60" s="44">
        <v>59</v>
      </c>
      <c r="P60" s="43" t="s">
        <v>18</v>
      </c>
      <c r="Q60" s="44" t="s">
        <v>15</v>
      </c>
      <c r="R60" s="50">
        <f t="shared" si="8"/>
        <v>11.93</v>
      </c>
      <c r="S60" s="47">
        <v>11.82</v>
      </c>
      <c r="T60" s="47">
        <v>0.11</v>
      </c>
      <c r="U60" s="44" t="s">
        <v>75</v>
      </c>
      <c r="V60" s="47">
        <f t="shared" si="18"/>
        <v>0.10999999999999943</v>
      </c>
      <c r="W60" s="37">
        <v>1.01</v>
      </c>
    </row>
    <row r="61" spans="1:23" x14ac:dyDescent="0.25">
      <c r="A61" s="41" t="s">
        <v>26</v>
      </c>
      <c r="B61" s="42" t="s">
        <v>13</v>
      </c>
      <c r="C61" s="43">
        <v>60</v>
      </c>
      <c r="D61" s="43" t="s">
        <v>18</v>
      </c>
      <c r="E61" s="44" t="s">
        <v>15</v>
      </c>
      <c r="F61" s="46">
        <v>14.22</v>
      </c>
      <c r="G61" s="47">
        <v>14.073520885865022</v>
      </c>
      <c r="H61" s="47">
        <v>0.15</v>
      </c>
      <c r="I61" s="44">
        <v>4</v>
      </c>
      <c r="J61" s="47">
        <f t="shared" si="17"/>
        <v>0.14647911413497816</v>
      </c>
      <c r="K61" s="82">
        <v>1</v>
      </c>
      <c r="M61" s="41" t="s">
        <v>26</v>
      </c>
      <c r="N61" s="42" t="s">
        <v>13</v>
      </c>
      <c r="O61" s="44">
        <v>60</v>
      </c>
      <c r="P61" s="43" t="s">
        <v>18</v>
      </c>
      <c r="Q61" s="44" t="s">
        <v>15</v>
      </c>
      <c r="R61" s="50">
        <f t="shared" si="8"/>
        <v>14.22</v>
      </c>
      <c r="S61" s="47">
        <v>14.13</v>
      </c>
      <c r="T61" s="47">
        <v>0.15</v>
      </c>
      <c r="U61" s="44" t="s">
        <v>75</v>
      </c>
      <c r="V61" s="47">
        <f t="shared" si="18"/>
        <v>8.9999999999999858E-2</v>
      </c>
      <c r="W61" s="37">
        <v>0.62</v>
      </c>
    </row>
    <row r="62" spans="1:23" x14ac:dyDescent="0.25">
      <c r="A62" s="41" t="s">
        <v>21</v>
      </c>
      <c r="B62" s="42" t="s">
        <v>13</v>
      </c>
      <c r="C62" s="43">
        <v>61</v>
      </c>
      <c r="D62" s="43" t="s">
        <v>18</v>
      </c>
      <c r="E62" s="44" t="s">
        <v>15</v>
      </c>
      <c r="F62" s="46">
        <v>13.81</v>
      </c>
      <c r="G62" s="47">
        <v>13.704268556972899</v>
      </c>
      <c r="H62" s="47">
        <v>0.15</v>
      </c>
      <c r="I62" s="51">
        <v>4</v>
      </c>
      <c r="J62" s="47">
        <f t="shared" si="17"/>
        <v>0.10573144302710169</v>
      </c>
      <c r="K62" s="82">
        <v>0.73</v>
      </c>
      <c r="M62" s="41" t="s">
        <v>21</v>
      </c>
      <c r="N62" s="42" t="s">
        <v>13</v>
      </c>
      <c r="O62" s="44">
        <v>61</v>
      </c>
      <c r="P62" s="43" t="s">
        <v>18</v>
      </c>
      <c r="Q62" s="44" t="s">
        <v>15</v>
      </c>
      <c r="R62" s="50">
        <f t="shared" si="8"/>
        <v>13.81</v>
      </c>
      <c r="S62" s="47">
        <v>13.71</v>
      </c>
      <c r="T62" s="47">
        <v>0.12</v>
      </c>
      <c r="U62" s="44" t="s">
        <v>75</v>
      </c>
      <c r="V62" s="47">
        <f t="shared" si="18"/>
        <v>9.9999999999999645E-2</v>
      </c>
      <c r="W62" s="37">
        <v>0.87</v>
      </c>
    </row>
    <row r="63" spans="1:23" x14ac:dyDescent="0.25">
      <c r="A63" s="41" t="s">
        <v>24</v>
      </c>
      <c r="B63" s="42" t="s">
        <v>13</v>
      </c>
      <c r="C63" s="43">
        <v>62</v>
      </c>
      <c r="D63" s="43" t="s">
        <v>18</v>
      </c>
      <c r="E63" s="44" t="s">
        <v>15</v>
      </c>
      <c r="F63" s="46">
        <v>6.84</v>
      </c>
      <c r="G63" s="47">
        <v>6.6895964222574564</v>
      </c>
      <c r="H63" s="47">
        <v>0.15</v>
      </c>
      <c r="I63" s="51">
        <v>4</v>
      </c>
      <c r="J63" s="47">
        <f t="shared" si="17"/>
        <v>0.15040357774254343</v>
      </c>
      <c r="K63" s="82">
        <v>1</v>
      </c>
      <c r="M63" s="41" t="s">
        <v>24</v>
      </c>
      <c r="N63" s="42" t="s">
        <v>13</v>
      </c>
      <c r="O63" s="44">
        <v>62</v>
      </c>
      <c r="P63" s="43" t="s">
        <v>18</v>
      </c>
      <c r="Q63" s="44" t="s">
        <v>15</v>
      </c>
      <c r="R63" s="50">
        <f t="shared" si="8"/>
        <v>6.84</v>
      </c>
      <c r="S63" s="47">
        <v>6.6989999999999998</v>
      </c>
      <c r="T63" s="47">
        <v>9.8000000000000004E-2</v>
      </c>
      <c r="U63" s="44" t="s">
        <v>75</v>
      </c>
      <c r="V63" s="47">
        <f t="shared" si="18"/>
        <v>0.14100000000000001</v>
      </c>
      <c r="W63" s="37">
        <v>1.44</v>
      </c>
    </row>
    <row r="64" spans="1:23" x14ac:dyDescent="0.25">
      <c r="A64" s="41" t="s">
        <v>19</v>
      </c>
      <c r="B64" s="42" t="s">
        <v>13</v>
      </c>
      <c r="C64" s="43">
        <v>63</v>
      </c>
      <c r="D64" s="43" t="s">
        <v>18</v>
      </c>
      <c r="E64" s="44" t="s">
        <v>15</v>
      </c>
      <c r="F64" s="46">
        <v>0.83</v>
      </c>
      <c r="G64" s="47">
        <v>0.66851962304664203</v>
      </c>
      <c r="H64" s="47">
        <v>0.15</v>
      </c>
      <c r="I64" s="51">
        <v>4</v>
      </c>
      <c r="J64" s="47">
        <f t="shared" si="17"/>
        <v>0.16148037695335793</v>
      </c>
      <c r="K64" s="82">
        <v>1.07</v>
      </c>
      <c r="M64" s="41" t="s">
        <v>19</v>
      </c>
      <c r="N64" s="42" t="s">
        <v>13</v>
      </c>
      <c r="O64" s="44">
        <v>63</v>
      </c>
      <c r="P64" s="43" t="s">
        <v>18</v>
      </c>
      <c r="Q64" s="44" t="s">
        <v>15</v>
      </c>
      <c r="R64" s="50">
        <f t="shared" si="8"/>
        <v>0.83</v>
      </c>
      <c r="S64" s="47">
        <v>0.65039999999999998</v>
      </c>
      <c r="T64" s="47">
        <v>0.10440000000000001</v>
      </c>
      <c r="U64" s="44" t="s">
        <v>75</v>
      </c>
      <c r="V64" s="47">
        <f t="shared" si="18"/>
        <v>0.17959999999999998</v>
      </c>
      <c r="W64" s="37">
        <v>1.72</v>
      </c>
    </row>
    <row r="65" spans="1:23" x14ac:dyDescent="0.25">
      <c r="A65" s="41" t="s">
        <v>17</v>
      </c>
      <c r="B65" s="42" t="s">
        <v>13</v>
      </c>
      <c r="C65" s="43">
        <v>64</v>
      </c>
      <c r="D65" s="43" t="s">
        <v>18</v>
      </c>
      <c r="E65" s="44" t="s">
        <v>15</v>
      </c>
      <c r="F65" s="46">
        <v>5.58</v>
      </c>
      <c r="G65" s="47">
        <v>5.4296131068592475</v>
      </c>
      <c r="H65" s="47">
        <v>0.15</v>
      </c>
      <c r="I65" s="51">
        <v>4</v>
      </c>
      <c r="J65" s="47">
        <f t="shared" si="17"/>
        <v>0.1503868931407526</v>
      </c>
      <c r="K65" s="82">
        <v>1</v>
      </c>
      <c r="M65" s="41" t="s">
        <v>17</v>
      </c>
      <c r="N65" s="42" t="s">
        <v>13</v>
      </c>
      <c r="O65" s="44">
        <v>64</v>
      </c>
      <c r="P65" s="43" t="s">
        <v>18</v>
      </c>
      <c r="Q65" s="44" t="s">
        <v>15</v>
      </c>
      <c r="R65" s="50">
        <f t="shared" si="8"/>
        <v>5.58</v>
      </c>
      <c r="S65" s="47">
        <v>5.4169999999999998</v>
      </c>
      <c r="T65" s="47">
        <v>7.8E-2</v>
      </c>
      <c r="U65" s="44">
        <v>1</v>
      </c>
      <c r="V65" s="47">
        <f t="shared" si="18"/>
        <v>0.16300000000000026</v>
      </c>
      <c r="W65" s="37">
        <v>2.08</v>
      </c>
    </row>
    <row r="66" spans="1:23" x14ac:dyDescent="0.25">
      <c r="A66" s="41" t="s">
        <v>12</v>
      </c>
      <c r="B66" s="42" t="s">
        <v>13</v>
      </c>
      <c r="C66" s="43" t="s">
        <v>78</v>
      </c>
      <c r="D66" s="43" t="s">
        <v>14</v>
      </c>
      <c r="E66" s="44" t="s">
        <v>15</v>
      </c>
      <c r="F66" s="46">
        <v>5.57</v>
      </c>
      <c r="G66" s="47">
        <v>5.5237094391352013</v>
      </c>
      <c r="H66" s="47">
        <f>G66*0.05</f>
        <v>0.27618547195676008</v>
      </c>
      <c r="I66" s="51">
        <v>4</v>
      </c>
      <c r="J66" s="51">
        <f t="shared" ref="J66:J67" si="19">((F66-G66)/G66)*100</f>
        <v>0.83803395842715245</v>
      </c>
      <c r="K66" s="82">
        <v>0.18</v>
      </c>
      <c r="M66" s="41" t="s">
        <v>12</v>
      </c>
      <c r="N66" s="42" t="s">
        <v>13</v>
      </c>
      <c r="O66" s="44" t="s">
        <v>78</v>
      </c>
      <c r="P66" s="43" t="s">
        <v>14</v>
      </c>
      <c r="Q66" s="44" t="s">
        <v>15</v>
      </c>
      <c r="R66" s="50">
        <f t="shared" si="8"/>
        <v>5.57</v>
      </c>
      <c r="S66" s="47">
        <v>5.5410000000000004</v>
      </c>
      <c r="T66" s="47">
        <v>0.13600000000000001</v>
      </c>
      <c r="U66" s="44">
        <v>1</v>
      </c>
      <c r="V66" s="51">
        <f t="shared" ref="V66:V67" si="20">((R66-S66)/S66)*100</f>
        <v>0.5233712326294877</v>
      </c>
      <c r="W66" s="37">
        <v>0.22</v>
      </c>
    </row>
    <row r="67" spans="1:23" ht="15.75" thickBot="1" x14ac:dyDescent="0.3">
      <c r="A67" s="84" t="s">
        <v>17</v>
      </c>
      <c r="B67" s="85" t="s">
        <v>13</v>
      </c>
      <c r="C67" s="86" t="s">
        <v>79</v>
      </c>
      <c r="D67" s="87" t="s">
        <v>14</v>
      </c>
      <c r="E67" s="88" t="s">
        <v>15</v>
      </c>
      <c r="F67" s="89">
        <v>2.02</v>
      </c>
      <c r="G67" s="90">
        <v>1.9875566593418836</v>
      </c>
      <c r="H67" s="90">
        <f>G67*0.05</f>
        <v>9.9377832967094182E-2</v>
      </c>
      <c r="I67" s="91">
        <v>4</v>
      </c>
      <c r="J67" s="91">
        <f t="shared" si="19"/>
        <v>1.6323228072833387</v>
      </c>
      <c r="K67" s="92">
        <v>0.3</v>
      </c>
      <c r="M67" s="84" t="s">
        <v>17</v>
      </c>
      <c r="N67" s="85" t="s">
        <v>13</v>
      </c>
      <c r="O67" s="85" t="s">
        <v>79</v>
      </c>
      <c r="P67" s="87" t="s">
        <v>14</v>
      </c>
      <c r="Q67" s="88" t="s">
        <v>15</v>
      </c>
      <c r="R67" s="97">
        <f t="shared" si="8"/>
        <v>2.02</v>
      </c>
      <c r="S67" s="90">
        <v>1.9550000000000001</v>
      </c>
      <c r="T67" s="90">
        <v>5.8000000000000003E-2</v>
      </c>
      <c r="U67" s="88">
        <v>1</v>
      </c>
      <c r="V67" s="91">
        <f t="shared" si="20"/>
        <v>3.3248081841432193</v>
      </c>
      <c r="W67" s="96">
        <v>1.1200000000000001</v>
      </c>
    </row>
    <row r="69" spans="1:23" x14ac:dyDescent="0.25">
      <c r="W69" s="57"/>
    </row>
    <row r="70" spans="1:23" x14ac:dyDescent="0.25">
      <c r="K70" s="57"/>
    </row>
  </sheetData>
  <sheetProtection algorithmName="SHA-512" hashValue="E7LwwodhQuL8WynWNIDnczoNOqPPcm65tZQVoxYpJss6gwC+sc02syhHlS0MYETrPTlpl2R/24yVATpQGm5QTA==" saltValue="IvYjnDjEdcIBMxx/5Q7+AQ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30">
    <cfRule type="cellIs" dxfId="200" priority="34" stopIfTrue="1" operator="between">
      <formula>-2</formula>
      <formula>2</formula>
    </cfRule>
    <cfRule type="cellIs" dxfId="199" priority="35" stopIfTrue="1" operator="between">
      <formula>-3</formula>
      <formula>3</formula>
    </cfRule>
    <cfRule type="cellIs" dxfId="198" priority="36" operator="notBetween">
      <formula>-3</formula>
      <formula>3</formula>
    </cfRule>
  </conditionalFormatting>
  <conditionalFormatting sqref="K31:K33">
    <cfRule type="cellIs" dxfId="197" priority="19" stopIfTrue="1" operator="between">
      <formula>-2</formula>
      <formula>2</formula>
    </cfRule>
    <cfRule type="cellIs" dxfId="196" priority="20" stopIfTrue="1" operator="between">
      <formula>-3</formula>
      <formula>3</formula>
    </cfRule>
    <cfRule type="cellIs" dxfId="195" priority="21" operator="notBetween">
      <formula>-3</formula>
      <formula>3</formula>
    </cfRule>
  </conditionalFormatting>
  <conditionalFormatting sqref="K43:K67">
    <cfRule type="cellIs" dxfId="194" priority="16" stopIfTrue="1" operator="between">
      <formula>-2</formula>
      <formula>2</formula>
    </cfRule>
    <cfRule type="cellIs" dxfId="193" priority="17" stopIfTrue="1" operator="between">
      <formula>-3</formula>
      <formula>3</formula>
    </cfRule>
    <cfRule type="cellIs" dxfId="192" priority="18" operator="notBetween">
      <formula>-3</formula>
      <formula>3</formula>
    </cfRule>
  </conditionalFormatting>
  <conditionalFormatting sqref="W31:W33">
    <cfRule type="cellIs" dxfId="191" priority="4" stopIfTrue="1" operator="between">
      <formula>-2</formula>
      <formula>2</formula>
    </cfRule>
    <cfRule type="cellIs" dxfId="190" priority="5" stopIfTrue="1" operator="between">
      <formula>-3</formula>
      <formula>3</formula>
    </cfRule>
    <cfRule type="cellIs" dxfId="189" priority="6" operator="notBetween">
      <formula>-3</formula>
      <formula>3</formula>
    </cfRule>
  </conditionalFormatting>
  <conditionalFormatting sqref="W43:W67">
    <cfRule type="cellIs" dxfId="188" priority="1" stopIfTrue="1" operator="between">
      <formula>-2</formula>
      <formula>2</formula>
    </cfRule>
    <cfRule type="cellIs" dxfId="187" priority="2" stopIfTrue="1" operator="between">
      <formula>-3</formula>
      <formula>3</formula>
    </cfRule>
    <cfRule type="cellIs" dxfId="18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6B086-D8DF-4B4F-B306-F394E35A3BC9}">
  <sheetPr>
    <pageSetUpPr fitToPage="1"/>
  </sheetPr>
  <dimension ref="A1:W68"/>
  <sheetViews>
    <sheetView topLeftCell="A2" zoomScale="70" zoomScaleNormal="70" zoomScalePageLayoutView="85" workbookViewId="0">
      <selection activeCell="E6" sqref="E6:F6"/>
    </sheetView>
  </sheetViews>
  <sheetFormatPr defaultColWidth="9.140625" defaultRowHeight="15" x14ac:dyDescent="0.25"/>
  <cols>
    <col min="1" max="1" width="28" style="55" bestFit="1" customWidth="1"/>
    <col min="2" max="2" width="11.5703125" style="54" customWidth="1"/>
    <col min="3" max="3" width="4.7109375" style="54" customWidth="1"/>
    <col min="4" max="4" width="23.5703125" style="55" bestFit="1" customWidth="1"/>
    <col min="5" max="5" width="16.42578125" style="55" customWidth="1"/>
    <col min="6" max="6" width="17" style="56" customWidth="1"/>
    <col min="7" max="7" width="14.85546875" style="57" bestFit="1" customWidth="1"/>
    <col min="8" max="8" width="8" style="55" customWidth="1"/>
    <col min="9" max="9" width="9.5703125" style="55" customWidth="1"/>
    <col min="10" max="10" width="13.28515625" style="55" customWidth="1"/>
    <col min="11" max="11" width="10.5703125" style="55" bestFit="1" customWidth="1"/>
    <col min="12" max="12" width="9.140625" style="55"/>
    <col min="13" max="13" width="28" style="55" bestFit="1" customWidth="1"/>
    <col min="14" max="14" width="9.42578125" style="55" bestFit="1" customWidth="1"/>
    <col min="15" max="15" width="9.140625" style="55"/>
    <col min="16" max="16" width="23.5703125" style="55" bestFit="1" customWidth="1"/>
    <col min="17" max="17" width="16.42578125" style="55" bestFit="1" customWidth="1"/>
    <col min="18" max="18" width="15.5703125" style="55" bestFit="1" customWidth="1"/>
    <col min="19" max="21" width="9.140625" style="55"/>
    <col min="22" max="22" width="11.42578125" style="55" bestFit="1" customWidth="1"/>
    <col min="23" max="23" width="10" style="55" customWidth="1"/>
    <col min="24" max="16384" width="9.140625" style="55"/>
  </cols>
  <sheetData>
    <row r="1" spans="1:23" s="53" customFormat="1" ht="15.75" hidden="1" thickBot="1" x14ac:dyDescent="0.3">
      <c r="A1" s="2"/>
      <c r="B1" s="1"/>
      <c r="C1" s="1"/>
      <c r="D1" s="3"/>
      <c r="E1" s="2"/>
      <c r="F1" s="17"/>
      <c r="G1" s="29"/>
      <c r="H1" s="2"/>
      <c r="I1" s="2"/>
      <c r="J1" s="2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9.5" thickTop="1" x14ac:dyDescent="0.3">
      <c r="A2" s="121" t="s">
        <v>11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3" s="78" customFormat="1" ht="12.75" x14ac:dyDescent="0.2">
      <c r="A3" s="4"/>
      <c r="B3" s="5"/>
      <c r="C3" s="5"/>
      <c r="D3" s="95">
        <v>45618</v>
      </c>
      <c r="E3" s="5"/>
      <c r="F3" s="18"/>
      <c r="G3" s="30"/>
      <c r="H3" s="30" t="s">
        <v>90</v>
      </c>
      <c r="I3" s="30"/>
      <c r="J3" s="30"/>
      <c r="K3" s="6" t="s">
        <v>91</v>
      </c>
    </row>
    <row r="4" spans="1:23" s="78" customFormat="1" ht="13.5" thickBot="1" x14ac:dyDescent="0.25">
      <c r="A4" s="7"/>
      <c r="B4" s="8"/>
      <c r="C4" s="8"/>
      <c r="D4" s="8"/>
      <c r="E4" s="8"/>
      <c r="F4" s="19"/>
      <c r="G4" s="31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70" t="s">
        <v>6</v>
      </c>
      <c r="B6" s="101">
        <v>512</v>
      </c>
      <c r="C6" s="102"/>
      <c r="D6" s="71"/>
      <c r="E6" s="71"/>
      <c r="F6" s="103"/>
      <c r="G6" s="72"/>
      <c r="H6" s="71"/>
      <c r="I6" s="71"/>
      <c r="J6" s="71"/>
      <c r="K6" s="73"/>
    </row>
    <row r="7" spans="1:23" ht="16.5" thickTop="1" thickBot="1" x14ac:dyDescent="0.3">
      <c r="A7" s="53"/>
      <c r="B7" s="74"/>
      <c r="C7" s="75"/>
      <c r="D7" s="53"/>
      <c r="E7" s="53"/>
      <c r="F7" s="76"/>
      <c r="G7" s="77"/>
      <c r="H7" s="53"/>
      <c r="I7" s="53"/>
      <c r="J7" s="53"/>
      <c r="K7" s="53"/>
    </row>
    <row r="8" spans="1:23" ht="16.5" thickTop="1" thickBot="1" x14ac:dyDescent="0.3">
      <c r="A8" s="124" t="s">
        <v>70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  <c r="M8" s="124" t="s">
        <v>67</v>
      </c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5.75" thickTop="1" x14ac:dyDescent="0.25">
      <c r="A9" s="53"/>
      <c r="O9" s="54"/>
    </row>
    <row r="10" spans="1:23" ht="15.75" thickBot="1" x14ac:dyDescent="0.3">
      <c r="O10" s="54"/>
    </row>
    <row r="11" spans="1:23" s="79" customFormat="1" ht="63" customHeight="1" thickBot="1" x14ac:dyDescent="0.3">
      <c r="A11" s="10" t="s">
        <v>1</v>
      </c>
      <c r="B11" s="34" t="s">
        <v>9</v>
      </c>
      <c r="C11" s="11" t="s">
        <v>2</v>
      </c>
      <c r="D11" s="11" t="s">
        <v>3</v>
      </c>
      <c r="E11" s="11" t="s">
        <v>4</v>
      </c>
      <c r="F11" s="20" t="s">
        <v>10</v>
      </c>
      <c r="G11" s="32" t="s">
        <v>66</v>
      </c>
      <c r="H11" s="12" t="s">
        <v>7</v>
      </c>
      <c r="I11" s="13" t="s">
        <v>8</v>
      </c>
      <c r="J11" s="16" t="s">
        <v>69</v>
      </c>
      <c r="K11" s="14" t="s">
        <v>5</v>
      </c>
      <c r="M11" s="10" t="s">
        <v>1</v>
      </c>
      <c r="N11" s="11" t="s">
        <v>9</v>
      </c>
      <c r="O11" s="11" t="s">
        <v>2</v>
      </c>
      <c r="P11" s="11" t="s">
        <v>3</v>
      </c>
      <c r="Q11" s="11" t="s">
        <v>4</v>
      </c>
      <c r="R11" s="11" t="s">
        <v>10</v>
      </c>
      <c r="S11" s="15" t="s">
        <v>0</v>
      </c>
      <c r="T11" s="12" t="s">
        <v>7</v>
      </c>
      <c r="U11" s="13" t="s">
        <v>8</v>
      </c>
      <c r="V11" s="16" t="s">
        <v>69</v>
      </c>
      <c r="W11" s="14" t="s">
        <v>5</v>
      </c>
    </row>
    <row r="12" spans="1:23" x14ac:dyDescent="0.25">
      <c r="A12" s="58"/>
      <c r="B12" s="59"/>
      <c r="C12" s="60"/>
      <c r="D12" s="60"/>
      <c r="E12" s="61"/>
      <c r="F12" s="62"/>
      <c r="G12" s="63"/>
      <c r="H12" s="61"/>
      <c r="I12" s="61"/>
      <c r="J12" s="61"/>
      <c r="K12" s="64"/>
      <c r="M12" s="41"/>
      <c r="N12" s="65"/>
      <c r="O12" s="44"/>
      <c r="P12" s="43"/>
      <c r="Q12" s="61"/>
      <c r="R12" s="61"/>
      <c r="S12" s="61"/>
      <c r="T12" s="61"/>
      <c r="U12" s="61"/>
      <c r="V12" s="44"/>
      <c r="W12" s="64"/>
    </row>
    <row r="13" spans="1:23" x14ac:dyDescent="0.25">
      <c r="A13" s="41"/>
      <c r="B13" s="42"/>
      <c r="C13" s="43"/>
      <c r="D13" s="43"/>
      <c r="E13" s="44"/>
      <c r="F13" s="66"/>
      <c r="G13" s="47"/>
      <c r="H13" s="44"/>
      <c r="I13" s="44"/>
      <c r="J13" s="44"/>
      <c r="K13" s="67"/>
      <c r="M13" s="41"/>
      <c r="N13" s="65"/>
      <c r="O13" s="44"/>
      <c r="P13" s="43"/>
      <c r="Q13" s="44"/>
      <c r="R13" s="44"/>
      <c r="S13" s="44"/>
      <c r="T13" s="44"/>
      <c r="U13" s="44"/>
      <c r="V13" s="44"/>
      <c r="W13" s="67"/>
    </row>
    <row r="14" spans="1:23" x14ac:dyDescent="0.25">
      <c r="A14" s="21" t="s">
        <v>22</v>
      </c>
      <c r="B14" s="35" t="s">
        <v>13</v>
      </c>
      <c r="C14" s="24">
        <v>1</v>
      </c>
      <c r="D14" s="24" t="s">
        <v>64</v>
      </c>
      <c r="E14" s="23" t="s">
        <v>65</v>
      </c>
      <c r="F14" s="36">
        <v>93</v>
      </c>
      <c r="G14" s="36">
        <v>92.400306211884285</v>
      </c>
      <c r="H14" s="26">
        <f>G14*0.025</f>
        <v>2.3100076552971074</v>
      </c>
      <c r="I14" s="23"/>
      <c r="J14" s="27">
        <f>((F14-G14)/G14)*100</f>
        <v>0.64901710037686444</v>
      </c>
      <c r="K14" s="37">
        <f>(F14-G14)/H14</f>
        <v>0.25960684015074575</v>
      </c>
      <c r="L14" s="80"/>
      <c r="M14" s="21" t="s">
        <v>22</v>
      </c>
      <c r="N14" s="35" t="s">
        <v>13</v>
      </c>
      <c r="O14" s="23">
        <v>1</v>
      </c>
      <c r="P14" s="24" t="s">
        <v>64</v>
      </c>
      <c r="Q14" s="23" t="s">
        <v>65</v>
      </c>
      <c r="R14" s="36"/>
      <c r="S14" s="26"/>
      <c r="T14" s="23"/>
      <c r="U14" s="23"/>
      <c r="V14" s="23"/>
      <c r="W14" s="39"/>
    </row>
    <row r="15" spans="1:23" x14ac:dyDescent="0.25">
      <c r="A15" s="21" t="s">
        <v>16</v>
      </c>
      <c r="B15" s="35" t="s">
        <v>61</v>
      </c>
      <c r="C15" s="24">
        <v>2</v>
      </c>
      <c r="D15" s="24" t="s">
        <v>62</v>
      </c>
      <c r="E15" s="23" t="s">
        <v>63</v>
      </c>
      <c r="F15" s="36">
        <v>97.1</v>
      </c>
      <c r="G15" s="38">
        <v>98.4</v>
      </c>
      <c r="H15" s="26">
        <f>2/2</f>
        <v>1</v>
      </c>
      <c r="I15" s="23"/>
      <c r="J15" s="33">
        <f>F15-G15</f>
        <v>-1.3000000000000114</v>
      </c>
      <c r="K15" s="37">
        <f t="shared" ref="K15:K26" si="0">(F15-G15)/H15</f>
        <v>-1.3000000000000114</v>
      </c>
      <c r="L15" s="57"/>
      <c r="M15" s="21" t="s">
        <v>16</v>
      </c>
      <c r="N15" s="35" t="s">
        <v>61</v>
      </c>
      <c r="O15" s="23">
        <v>2</v>
      </c>
      <c r="P15" s="24" t="s">
        <v>62</v>
      </c>
      <c r="Q15" s="23" t="s">
        <v>63</v>
      </c>
      <c r="R15" s="36"/>
      <c r="S15" s="26"/>
      <c r="T15" s="23"/>
      <c r="U15" s="23"/>
      <c r="V15" s="23"/>
      <c r="W15" s="39"/>
    </row>
    <row r="16" spans="1:23" x14ac:dyDescent="0.25">
      <c r="A16" s="21" t="s">
        <v>12</v>
      </c>
      <c r="B16" s="35" t="s">
        <v>13</v>
      </c>
      <c r="C16" s="24">
        <v>3</v>
      </c>
      <c r="D16" s="24" t="s">
        <v>60</v>
      </c>
      <c r="E16" s="23" t="s">
        <v>55</v>
      </c>
      <c r="F16" s="25">
        <v>6.85</v>
      </c>
      <c r="G16" s="26">
        <v>6.5075248344863335</v>
      </c>
      <c r="H16" s="26">
        <f>G16*((14-0.53*G16)/200)</f>
        <v>0.34330485781468389</v>
      </c>
      <c r="I16" s="23"/>
      <c r="J16" s="27">
        <f>((F16-G16)/G16)*100</f>
        <v>5.2627561818701718</v>
      </c>
      <c r="K16" s="37">
        <f>(F16-G16)/H16</f>
        <v>0.99758322003860034</v>
      </c>
      <c r="L16" s="80"/>
      <c r="M16" s="21" t="s">
        <v>12</v>
      </c>
      <c r="N16" s="35" t="s">
        <v>13</v>
      </c>
      <c r="O16" s="23">
        <v>3</v>
      </c>
      <c r="P16" s="24" t="s">
        <v>60</v>
      </c>
      <c r="Q16" s="23" t="s">
        <v>55</v>
      </c>
      <c r="R16" s="36"/>
      <c r="S16" s="26"/>
      <c r="T16" s="23"/>
      <c r="U16" s="23"/>
      <c r="V16" s="23"/>
      <c r="W16" s="39"/>
    </row>
    <row r="17" spans="1:23" x14ac:dyDescent="0.25">
      <c r="A17" s="21" t="s">
        <v>24</v>
      </c>
      <c r="B17" s="35" t="s">
        <v>13</v>
      </c>
      <c r="C17" s="24">
        <v>6</v>
      </c>
      <c r="D17" s="24" t="s">
        <v>57</v>
      </c>
      <c r="E17" s="23" t="s">
        <v>55</v>
      </c>
      <c r="F17" s="36">
        <v>12.5</v>
      </c>
      <c r="G17" s="38">
        <v>12.049661853724148</v>
      </c>
      <c r="H17" s="26">
        <f t="shared" ref="H17" si="1">G17*((14-0.53*G17)/200)</f>
        <v>0.45871130016958889</v>
      </c>
      <c r="I17" s="23"/>
      <c r="J17" s="27">
        <f t="shared" ref="J17:J26" si="2">((F17-G17)/G17)*100</f>
        <v>3.7373509044709645</v>
      </c>
      <c r="K17" s="37">
        <f t="shared" si="0"/>
        <v>0.98174635355474993</v>
      </c>
      <c r="L17" s="80"/>
      <c r="M17" s="21" t="s">
        <v>24</v>
      </c>
      <c r="N17" s="35" t="s">
        <v>13</v>
      </c>
      <c r="O17" s="23">
        <v>6</v>
      </c>
      <c r="P17" s="24" t="s">
        <v>57</v>
      </c>
      <c r="Q17" s="23" t="s">
        <v>55</v>
      </c>
      <c r="R17" s="36"/>
      <c r="S17" s="26"/>
      <c r="T17" s="23"/>
      <c r="U17" s="23"/>
      <c r="V17" s="23"/>
      <c r="W17" s="39"/>
    </row>
    <row r="18" spans="1:23" x14ac:dyDescent="0.25">
      <c r="A18" s="21" t="s">
        <v>17</v>
      </c>
      <c r="B18" s="35" t="s">
        <v>13</v>
      </c>
      <c r="C18" s="24">
        <v>9</v>
      </c>
      <c r="D18" s="24" t="s">
        <v>52</v>
      </c>
      <c r="E18" s="23" t="s">
        <v>53</v>
      </c>
      <c r="F18" s="25">
        <v>8.6300000000000008</v>
      </c>
      <c r="G18" s="26">
        <v>9.64</v>
      </c>
      <c r="H18" s="26">
        <f>G18*0.05</f>
        <v>0.48200000000000004</v>
      </c>
      <c r="I18" s="23"/>
      <c r="J18" s="27">
        <f t="shared" si="2"/>
        <v>-10.477178423236513</v>
      </c>
      <c r="K18" s="37">
        <f t="shared" si="0"/>
        <v>-2.0954356846473021</v>
      </c>
      <c r="L18" s="80"/>
      <c r="M18" s="21" t="s">
        <v>17</v>
      </c>
      <c r="N18" s="35" t="s">
        <v>13</v>
      </c>
      <c r="O18" s="23">
        <v>9</v>
      </c>
      <c r="P18" s="24" t="s">
        <v>52</v>
      </c>
      <c r="Q18" s="23" t="s">
        <v>53</v>
      </c>
      <c r="R18" s="36"/>
      <c r="S18" s="26"/>
      <c r="T18" s="23"/>
      <c r="U18" s="23"/>
      <c r="V18" s="23"/>
      <c r="W18" s="39"/>
    </row>
    <row r="19" spans="1:23" x14ac:dyDescent="0.25">
      <c r="A19" s="41" t="s">
        <v>51</v>
      </c>
      <c r="B19" s="42" t="s">
        <v>43</v>
      </c>
      <c r="C19" s="43">
        <v>10</v>
      </c>
      <c r="D19" s="43" t="s">
        <v>44</v>
      </c>
      <c r="E19" s="44" t="s">
        <v>45</v>
      </c>
      <c r="F19" s="49">
        <v>7.1</v>
      </c>
      <c r="G19" s="46">
        <v>6.7953304857597994</v>
      </c>
      <c r="H19" s="47">
        <f>G19*0.075/2</f>
        <v>0.25482489321599244</v>
      </c>
      <c r="I19" s="44"/>
      <c r="J19" s="48">
        <f t="shared" si="2"/>
        <v>4.483512831033921</v>
      </c>
      <c r="K19" s="82">
        <f t="shared" si="0"/>
        <v>1.1956034216090459</v>
      </c>
      <c r="L19" s="80"/>
      <c r="M19" s="41" t="s">
        <v>51</v>
      </c>
      <c r="N19" s="65" t="s">
        <v>43</v>
      </c>
      <c r="O19" s="44">
        <v>10</v>
      </c>
      <c r="P19" s="43" t="s">
        <v>44</v>
      </c>
      <c r="Q19" s="44" t="s">
        <v>45</v>
      </c>
      <c r="R19" s="47"/>
      <c r="S19" s="47"/>
      <c r="T19" s="44"/>
      <c r="U19" s="44"/>
      <c r="V19" s="51"/>
      <c r="W19" s="67"/>
    </row>
    <row r="20" spans="1:23" x14ac:dyDescent="0.25">
      <c r="A20" s="41" t="s">
        <v>50</v>
      </c>
      <c r="B20" s="42" t="s">
        <v>43</v>
      </c>
      <c r="C20" s="43">
        <v>11</v>
      </c>
      <c r="D20" s="43" t="s">
        <v>44</v>
      </c>
      <c r="E20" s="44" t="s">
        <v>45</v>
      </c>
      <c r="F20" s="49">
        <v>12.4</v>
      </c>
      <c r="G20" s="46">
        <v>12.058802687575353</v>
      </c>
      <c r="H20" s="47">
        <f t="shared" ref="H20:H21" si="3">G20*0.075/2</f>
        <v>0.45220510078407572</v>
      </c>
      <c r="I20" s="51"/>
      <c r="J20" s="48">
        <f t="shared" si="2"/>
        <v>2.8294460176895995</v>
      </c>
      <c r="K20" s="82">
        <f t="shared" si="0"/>
        <v>0.75451893805055992</v>
      </c>
      <c r="L20" s="80"/>
      <c r="M20" s="41" t="s">
        <v>50</v>
      </c>
      <c r="N20" s="65" t="s">
        <v>43</v>
      </c>
      <c r="O20" s="44">
        <v>11</v>
      </c>
      <c r="P20" s="43" t="s">
        <v>44</v>
      </c>
      <c r="Q20" s="44" t="s">
        <v>45</v>
      </c>
      <c r="R20" s="47"/>
      <c r="S20" s="47"/>
      <c r="T20" s="44"/>
      <c r="U20" s="44"/>
      <c r="V20" s="51"/>
      <c r="W20" s="67"/>
    </row>
    <row r="21" spans="1:23" x14ac:dyDescent="0.25">
      <c r="A21" s="41" t="s">
        <v>49</v>
      </c>
      <c r="B21" s="42" t="s">
        <v>43</v>
      </c>
      <c r="C21" s="43">
        <v>12</v>
      </c>
      <c r="D21" s="43" t="s">
        <v>44</v>
      </c>
      <c r="E21" s="44" t="s">
        <v>45</v>
      </c>
      <c r="F21" s="49">
        <v>21.1</v>
      </c>
      <c r="G21" s="46">
        <v>20.882218831343685</v>
      </c>
      <c r="H21" s="47">
        <f t="shared" si="3"/>
        <v>0.78308320617538818</v>
      </c>
      <c r="I21" s="51"/>
      <c r="J21" s="48">
        <f t="shared" si="2"/>
        <v>1.0429024349147802</v>
      </c>
      <c r="K21" s="82">
        <f t="shared" si="0"/>
        <v>0.27810731597727467</v>
      </c>
      <c r="M21" s="41" t="s">
        <v>49</v>
      </c>
      <c r="N21" s="65" t="s">
        <v>43</v>
      </c>
      <c r="O21" s="44">
        <v>12</v>
      </c>
      <c r="P21" s="43" t="s">
        <v>44</v>
      </c>
      <c r="Q21" s="44" t="s">
        <v>45</v>
      </c>
      <c r="R21" s="47"/>
      <c r="S21" s="47"/>
      <c r="T21" s="44"/>
      <c r="U21" s="44"/>
      <c r="V21" s="51"/>
      <c r="W21" s="67"/>
    </row>
    <row r="22" spans="1:23" x14ac:dyDescent="0.25">
      <c r="A22" s="41" t="s">
        <v>71</v>
      </c>
      <c r="B22" s="42" t="s">
        <v>43</v>
      </c>
      <c r="C22" s="43">
        <v>13</v>
      </c>
      <c r="D22" s="43" t="s">
        <v>44</v>
      </c>
      <c r="E22" s="44" t="s">
        <v>45</v>
      </c>
      <c r="F22" s="45" t="s">
        <v>86</v>
      </c>
      <c r="G22" s="50">
        <v>0</v>
      </c>
      <c r="H22" s="47"/>
      <c r="I22" s="51"/>
      <c r="J22" s="48"/>
      <c r="K22" s="82"/>
      <c r="M22" s="41" t="s">
        <v>71</v>
      </c>
      <c r="N22" s="65" t="s">
        <v>43</v>
      </c>
      <c r="O22" s="44">
        <v>13</v>
      </c>
      <c r="P22" s="43" t="s">
        <v>44</v>
      </c>
      <c r="Q22" s="44" t="s">
        <v>45</v>
      </c>
      <c r="R22" s="47"/>
      <c r="S22" s="47"/>
      <c r="T22" s="44"/>
      <c r="U22" s="44"/>
      <c r="V22" s="51"/>
      <c r="W22" s="67"/>
    </row>
    <row r="23" spans="1:23" x14ac:dyDescent="0.25">
      <c r="A23" s="41" t="s">
        <v>72</v>
      </c>
      <c r="B23" s="42" t="s">
        <v>43</v>
      </c>
      <c r="C23" s="43">
        <v>14</v>
      </c>
      <c r="D23" s="43" t="s">
        <v>44</v>
      </c>
      <c r="E23" s="44" t="s">
        <v>45</v>
      </c>
      <c r="F23" s="45" t="s">
        <v>86</v>
      </c>
      <c r="G23" s="50">
        <v>0</v>
      </c>
      <c r="H23" s="47"/>
      <c r="I23" s="51"/>
      <c r="J23" s="48"/>
      <c r="K23" s="82"/>
      <c r="M23" s="41" t="s">
        <v>72</v>
      </c>
      <c r="N23" s="65" t="s">
        <v>43</v>
      </c>
      <c r="O23" s="44">
        <v>14</v>
      </c>
      <c r="P23" s="43" t="s">
        <v>44</v>
      </c>
      <c r="Q23" s="44" t="s">
        <v>45</v>
      </c>
      <c r="R23" s="47"/>
      <c r="S23" s="47"/>
      <c r="T23" s="44"/>
      <c r="U23" s="44"/>
      <c r="V23" s="51"/>
      <c r="W23" s="67"/>
    </row>
    <row r="24" spans="1:23" x14ac:dyDescent="0.25">
      <c r="A24" s="41" t="s">
        <v>48</v>
      </c>
      <c r="B24" s="42" t="s">
        <v>43</v>
      </c>
      <c r="C24" s="43">
        <v>20</v>
      </c>
      <c r="D24" s="43" t="s">
        <v>44</v>
      </c>
      <c r="E24" s="44" t="s">
        <v>45</v>
      </c>
      <c r="F24" s="49">
        <v>77</v>
      </c>
      <c r="G24" s="46">
        <v>77.208778725687523</v>
      </c>
      <c r="H24" s="47">
        <f>G24*0.025</f>
        <v>1.9302194681421883</v>
      </c>
      <c r="I24" s="51"/>
      <c r="J24" s="48">
        <f t="shared" si="2"/>
        <v>-0.27040801464984443</v>
      </c>
      <c r="K24" s="82">
        <f t="shared" si="0"/>
        <v>-0.10816320585993776</v>
      </c>
      <c r="M24" s="41" t="s">
        <v>48</v>
      </c>
      <c r="N24" s="65" t="s">
        <v>43</v>
      </c>
      <c r="O24" s="44">
        <v>20</v>
      </c>
      <c r="P24" s="43" t="s">
        <v>44</v>
      </c>
      <c r="Q24" s="44" t="s">
        <v>45</v>
      </c>
      <c r="R24" s="47"/>
      <c r="S24" s="47"/>
      <c r="T24" s="44"/>
      <c r="U24" s="44"/>
      <c r="V24" s="51"/>
      <c r="W24" s="67"/>
    </row>
    <row r="25" spans="1:23" x14ac:dyDescent="0.25">
      <c r="A25" s="41" t="s">
        <v>47</v>
      </c>
      <c r="B25" s="42" t="s">
        <v>43</v>
      </c>
      <c r="C25" s="43">
        <v>21</v>
      </c>
      <c r="D25" s="43" t="s">
        <v>44</v>
      </c>
      <c r="E25" s="44" t="s">
        <v>45</v>
      </c>
      <c r="F25" s="49">
        <v>104.7</v>
      </c>
      <c r="G25" s="50">
        <v>104.48347444726785</v>
      </c>
      <c r="H25" s="47">
        <f t="shared" ref="H25:H26" si="4">G25*0.025</f>
        <v>2.6120868611816963</v>
      </c>
      <c r="I25" s="51"/>
      <c r="J25" s="48">
        <f t="shared" si="2"/>
        <v>0.20723425774037563</v>
      </c>
      <c r="K25" s="82">
        <f t="shared" si="0"/>
        <v>8.2893703096150254E-2</v>
      </c>
      <c r="M25" s="41" t="s">
        <v>47</v>
      </c>
      <c r="N25" s="65" t="s">
        <v>43</v>
      </c>
      <c r="O25" s="44">
        <v>21</v>
      </c>
      <c r="P25" s="43" t="s">
        <v>44</v>
      </c>
      <c r="Q25" s="44" t="s">
        <v>45</v>
      </c>
      <c r="R25" s="47"/>
      <c r="S25" s="47"/>
      <c r="T25" s="44"/>
      <c r="U25" s="44"/>
      <c r="V25" s="51"/>
      <c r="W25" s="67"/>
    </row>
    <row r="26" spans="1:23" x14ac:dyDescent="0.25">
      <c r="A26" s="41" t="s">
        <v>46</v>
      </c>
      <c r="B26" s="42" t="s">
        <v>43</v>
      </c>
      <c r="C26" s="43">
        <v>22</v>
      </c>
      <c r="D26" s="43" t="s">
        <v>44</v>
      </c>
      <c r="E26" s="44" t="s">
        <v>45</v>
      </c>
      <c r="F26" s="49">
        <v>185.3</v>
      </c>
      <c r="G26" s="50">
        <v>184.89858046220843</v>
      </c>
      <c r="H26" s="47">
        <f t="shared" si="4"/>
        <v>4.6224645115552105</v>
      </c>
      <c r="I26" s="51"/>
      <c r="J26" s="48">
        <f t="shared" si="2"/>
        <v>0.21710255253886548</v>
      </c>
      <c r="K26" s="82">
        <f t="shared" si="0"/>
        <v>8.6841021015546208E-2</v>
      </c>
      <c r="M26" s="41" t="s">
        <v>46</v>
      </c>
      <c r="N26" s="65" t="s">
        <v>43</v>
      </c>
      <c r="O26" s="44">
        <v>22</v>
      </c>
      <c r="P26" s="43" t="s">
        <v>44</v>
      </c>
      <c r="Q26" s="44" t="s">
        <v>45</v>
      </c>
      <c r="R26" s="47"/>
      <c r="S26" s="47"/>
      <c r="T26" s="44"/>
      <c r="U26" s="44"/>
      <c r="V26" s="51"/>
      <c r="W26" s="67"/>
    </row>
    <row r="27" spans="1:23" x14ac:dyDescent="0.25">
      <c r="A27" s="41" t="s">
        <v>73</v>
      </c>
      <c r="B27" s="42" t="s">
        <v>43</v>
      </c>
      <c r="C27" s="43">
        <v>23</v>
      </c>
      <c r="D27" s="43" t="s">
        <v>44</v>
      </c>
      <c r="E27" s="44" t="s">
        <v>45</v>
      </c>
      <c r="F27" s="45" t="s">
        <v>86</v>
      </c>
      <c r="G27" s="50">
        <v>0</v>
      </c>
      <c r="H27" s="47"/>
      <c r="I27" s="51"/>
      <c r="J27" s="48"/>
      <c r="K27" s="82"/>
      <c r="M27" s="41" t="s">
        <v>73</v>
      </c>
      <c r="N27" s="65" t="s">
        <v>43</v>
      </c>
      <c r="O27" s="44">
        <v>23</v>
      </c>
      <c r="P27" s="43" t="s">
        <v>44</v>
      </c>
      <c r="Q27" s="44" t="s">
        <v>45</v>
      </c>
      <c r="R27" s="47"/>
      <c r="S27" s="68"/>
      <c r="T27" s="69"/>
      <c r="U27" s="44"/>
      <c r="V27" s="51"/>
      <c r="W27" s="67"/>
    </row>
    <row r="28" spans="1:23" x14ac:dyDescent="0.25">
      <c r="A28" s="41" t="s">
        <v>74</v>
      </c>
      <c r="B28" s="42" t="s">
        <v>43</v>
      </c>
      <c r="C28" s="43">
        <v>24</v>
      </c>
      <c r="D28" s="43" t="s">
        <v>44</v>
      </c>
      <c r="E28" s="44" t="s">
        <v>45</v>
      </c>
      <c r="F28" s="45" t="s">
        <v>86</v>
      </c>
      <c r="G28" s="50">
        <v>0</v>
      </c>
      <c r="H28" s="47"/>
      <c r="I28" s="51"/>
      <c r="J28" s="48"/>
      <c r="K28" s="82"/>
      <c r="M28" s="41" t="s">
        <v>74</v>
      </c>
      <c r="N28" s="65" t="s">
        <v>43</v>
      </c>
      <c r="O28" s="44">
        <v>24</v>
      </c>
      <c r="P28" s="43" t="s">
        <v>44</v>
      </c>
      <c r="Q28" s="44" t="s">
        <v>45</v>
      </c>
      <c r="R28" s="47"/>
      <c r="S28" s="68"/>
      <c r="T28" s="69"/>
      <c r="U28" s="44"/>
      <c r="V28" s="51"/>
      <c r="W28" s="67"/>
    </row>
    <row r="29" spans="1:23" x14ac:dyDescent="0.25">
      <c r="A29" s="21" t="s">
        <v>42</v>
      </c>
      <c r="B29" s="35" t="s">
        <v>13</v>
      </c>
      <c r="C29" s="24">
        <v>30</v>
      </c>
      <c r="D29" s="24" t="s">
        <v>29</v>
      </c>
      <c r="E29" s="23" t="s">
        <v>30</v>
      </c>
      <c r="F29" s="36">
        <v>36.1</v>
      </c>
      <c r="G29" s="36">
        <v>37.226672372601328</v>
      </c>
      <c r="H29" s="26">
        <f>0.05*G29</f>
        <v>1.8613336186300664</v>
      </c>
      <c r="I29" s="28">
        <v>4</v>
      </c>
      <c r="J29" s="28">
        <f t="shared" ref="J29:J31" si="5">((F29-G29)/G29)*100</f>
        <v>-3.0265191616496803</v>
      </c>
      <c r="K29" s="37">
        <v>-0.59</v>
      </c>
      <c r="M29" s="21" t="s">
        <v>42</v>
      </c>
      <c r="N29" s="22" t="s">
        <v>13</v>
      </c>
      <c r="O29" s="23">
        <v>30</v>
      </c>
      <c r="P29" s="24" t="s">
        <v>29</v>
      </c>
      <c r="Q29" s="23" t="s">
        <v>30</v>
      </c>
      <c r="R29" s="36">
        <f>F29</f>
        <v>36.1</v>
      </c>
      <c r="S29" s="25">
        <v>35.49</v>
      </c>
      <c r="T29" s="25">
        <v>1.29</v>
      </c>
      <c r="U29" s="23">
        <v>1</v>
      </c>
      <c r="V29" s="28">
        <f t="shared" ref="V29:V56" si="6">((R29-S29)/S29)*100</f>
        <v>1.7187940264863324</v>
      </c>
      <c r="W29" s="37">
        <v>0.48</v>
      </c>
    </row>
    <row r="30" spans="1:23" x14ac:dyDescent="0.25">
      <c r="A30" s="21" t="s">
        <v>41</v>
      </c>
      <c r="B30" s="35" t="s">
        <v>13</v>
      </c>
      <c r="C30" s="24">
        <v>31</v>
      </c>
      <c r="D30" s="24" t="s">
        <v>29</v>
      </c>
      <c r="E30" s="23" t="s">
        <v>30</v>
      </c>
      <c r="F30" s="36">
        <v>82.8</v>
      </c>
      <c r="G30" s="38">
        <v>81.970447438477805</v>
      </c>
      <c r="H30" s="26">
        <f t="shared" ref="H30:H31" si="7">0.05*G30</f>
        <v>4.0985223719238908</v>
      </c>
      <c r="I30" s="28">
        <v>4</v>
      </c>
      <c r="J30" s="28">
        <f t="shared" si="5"/>
        <v>1.0120141922426436</v>
      </c>
      <c r="K30" s="37">
        <v>0.2</v>
      </c>
      <c r="M30" s="21" t="s">
        <v>41</v>
      </c>
      <c r="N30" s="22" t="s">
        <v>13</v>
      </c>
      <c r="O30" s="23">
        <v>31</v>
      </c>
      <c r="P30" s="24" t="s">
        <v>29</v>
      </c>
      <c r="Q30" s="23" t="s">
        <v>30</v>
      </c>
      <c r="R30" s="36">
        <f t="shared" ref="R30:R65" si="8">F30</f>
        <v>82.8</v>
      </c>
      <c r="S30" s="25">
        <v>81.38</v>
      </c>
      <c r="T30" s="25">
        <v>2.2999999999999998</v>
      </c>
      <c r="U30" s="23">
        <v>1</v>
      </c>
      <c r="V30" s="28">
        <f t="shared" si="6"/>
        <v>1.7449004669451977</v>
      </c>
      <c r="W30" s="37">
        <v>0.62</v>
      </c>
    </row>
    <row r="31" spans="1:23" x14ac:dyDescent="0.25">
      <c r="A31" s="21" t="s">
        <v>40</v>
      </c>
      <c r="B31" s="35" t="s">
        <v>13</v>
      </c>
      <c r="C31" s="24">
        <v>32</v>
      </c>
      <c r="D31" s="24" t="s">
        <v>29</v>
      </c>
      <c r="E31" s="23" t="s">
        <v>30</v>
      </c>
      <c r="F31" s="36">
        <v>57.7</v>
      </c>
      <c r="G31" s="38">
        <v>58.419502562813939</v>
      </c>
      <c r="H31" s="26">
        <f t="shared" si="7"/>
        <v>2.920975128140697</v>
      </c>
      <c r="I31" s="28">
        <v>4</v>
      </c>
      <c r="J31" s="28">
        <f t="shared" si="5"/>
        <v>-1.2316136414210497</v>
      </c>
      <c r="K31" s="37">
        <v>-0.24</v>
      </c>
      <c r="M31" s="21" t="s">
        <v>40</v>
      </c>
      <c r="N31" s="22" t="s">
        <v>13</v>
      </c>
      <c r="O31" s="23">
        <v>32</v>
      </c>
      <c r="P31" s="24" t="s">
        <v>29</v>
      </c>
      <c r="Q31" s="23" t="s">
        <v>30</v>
      </c>
      <c r="R31" s="36">
        <f t="shared" si="8"/>
        <v>57.7</v>
      </c>
      <c r="S31" s="25">
        <v>57.63</v>
      </c>
      <c r="T31" s="25">
        <v>1.7</v>
      </c>
      <c r="U31" s="23">
        <v>1</v>
      </c>
      <c r="V31" s="28">
        <f t="shared" si="6"/>
        <v>0.12146451500954414</v>
      </c>
      <c r="W31" s="37">
        <v>0.04</v>
      </c>
    </row>
    <row r="32" spans="1:23" x14ac:dyDescent="0.25">
      <c r="A32" s="21" t="s">
        <v>39</v>
      </c>
      <c r="B32" s="35" t="s">
        <v>13</v>
      </c>
      <c r="C32" s="24">
        <v>33</v>
      </c>
      <c r="D32" s="24" t="s">
        <v>29</v>
      </c>
      <c r="E32" s="23" t="s">
        <v>30</v>
      </c>
      <c r="F32" s="36">
        <v>49.4</v>
      </c>
      <c r="G32" s="38"/>
      <c r="H32" s="26"/>
      <c r="I32" s="28"/>
      <c r="J32" s="28"/>
      <c r="K32" s="39"/>
      <c r="M32" s="21" t="s">
        <v>39</v>
      </c>
      <c r="N32" s="22" t="s">
        <v>13</v>
      </c>
      <c r="O32" s="23">
        <v>33</v>
      </c>
      <c r="P32" s="24" t="s">
        <v>29</v>
      </c>
      <c r="Q32" s="23" t="s">
        <v>30</v>
      </c>
      <c r="R32" s="36">
        <f t="shared" si="8"/>
        <v>49.4</v>
      </c>
      <c r="S32" s="25"/>
      <c r="T32" s="25"/>
      <c r="U32" s="23"/>
      <c r="V32" s="28"/>
      <c r="W32" s="39"/>
    </row>
    <row r="33" spans="1:23" x14ac:dyDescent="0.25">
      <c r="A33" s="21" t="s">
        <v>38</v>
      </c>
      <c r="B33" s="35" t="s">
        <v>13</v>
      </c>
      <c r="C33" s="24">
        <v>34</v>
      </c>
      <c r="D33" s="24" t="s">
        <v>29</v>
      </c>
      <c r="E33" s="23" t="s">
        <v>30</v>
      </c>
      <c r="F33" s="36">
        <v>43.4</v>
      </c>
      <c r="G33" s="38"/>
      <c r="H33" s="26"/>
      <c r="I33" s="28"/>
      <c r="J33" s="28"/>
      <c r="K33" s="39"/>
      <c r="M33" s="21" t="s">
        <v>38</v>
      </c>
      <c r="N33" s="22" t="s">
        <v>13</v>
      </c>
      <c r="O33" s="23">
        <v>34</v>
      </c>
      <c r="P33" s="24" t="s">
        <v>29</v>
      </c>
      <c r="Q33" s="23" t="s">
        <v>30</v>
      </c>
      <c r="R33" s="36">
        <f t="shared" si="8"/>
        <v>43.4</v>
      </c>
      <c r="S33" s="25"/>
      <c r="T33" s="25"/>
      <c r="U33" s="23"/>
      <c r="V33" s="28"/>
      <c r="W33" s="39"/>
    </row>
    <row r="34" spans="1:23" x14ac:dyDescent="0.25">
      <c r="A34" s="21" t="s">
        <v>37</v>
      </c>
      <c r="B34" s="35" t="s">
        <v>13</v>
      </c>
      <c r="C34" s="24">
        <v>35</v>
      </c>
      <c r="D34" s="24" t="s">
        <v>29</v>
      </c>
      <c r="E34" s="23" t="s">
        <v>30</v>
      </c>
      <c r="F34" s="36">
        <v>58.7</v>
      </c>
      <c r="G34" s="38"/>
      <c r="H34" s="26"/>
      <c r="I34" s="28"/>
      <c r="J34" s="28"/>
      <c r="K34" s="39"/>
      <c r="M34" s="21" t="s">
        <v>37</v>
      </c>
      <c r="N34" s="22" t="s">
        <v>13</v>
      </c>
      <c r="O34" s="23">
        <v>35</v>
      </c>
      <c r="P34" s="24" t="s">
        <v>29</v>
      </c>
      <c r="Q34" s="23" t="s">
        <v>30</v>
      </c>
      <c r="R34" s="36">
        <f t="shared" si="8"/>
        <v>58.7</v>
      </c>
      <c r="S34" s="25"/>
      <c r="T34" s="25"/>
      <c r="U34" s="23"/>
      <c r="V34" s="28"/>
      <c r="W34" s="39"/>
    </row>
    <row r="35" spans="1:23" x14ac:dyDescent="0.25">
      <c r="A35" s="21" t="s">
        <v>36</v>
      </c>
      <c r="B35" s="35" t="s">
        <v>13</v>
      </c>
      <c r="C35" s="24">
        <v>36</v>
      </c>
      <c r="D35" s="24" t="s">
        <v>29</v>
      </c>
      <c r="E35" s="23" t="s">
        <v>30</v>
      </c>
      <c r="F35" s="36">
        <v>25.1</v>
      </c>
      <c r="G35" s="38"/>
      <c r="H35" s="26"/>
      <c r="I35" s="28"/>
      <c r="J35" s="28"/>
      <c r="K35" s="39"/>
      <c r="M35" s="21" t="s">
        <v>36</v>
      </c>
      <c r="N35" s="22" t="s">
        <v>13</v>
      </c>
      <c r="O35" s="23">
        <v>36</v>
      </c>
      <c r="P35" s="24" t="s">
        <v>29</v>
      </c>
      <c r="Q35" s="23" t="s">
        <v>30</v>
      </c>
      <c r="R35" s="36">
        <f t="shared" si="8"/>
        <v>25.1</v>
      </c>
      <c r="S35" s="25"/>
      <c r="T35" s="25"/>
      <c r="U35" s="23"/>
      <c r="V35" s="28"/>
      <c r="W35" s="39"/>
    </row>
    <row r="36" spans="1:23" x14ac:dyDescent="0.25">
      <c r="A36" s="21" t="s">
        <v>35</v>
      </c>
      <c r="B36" s="35" t="s">
        <v>13</v>
      </c>
      <c r="C36" s="24">
        <v>37</v>
      </c>
      <c r="D36" s="24" t="s">
        <v>29</v>
      </c>
      <c r="E36" s="23" t="s">
        <v>30</v>
      </c>
      <c r="F36" s="36">
        <v>34.5</v>
      </c>
      <c r="G36" s="38"/>
      <c r="H36" s="26"/>
      <c r="I36" s="28"/>
      <c r="J36" s="28"/>
      <c r="K36" s="39"/>
      <c r="M36" s="21" t="s">
        <v>35</v>
      </c>
      <c r="N36" s="22" t="s">
        <v>13</v>
      </c>
      <c r="O36" s="23">
        <v>37</v>
      </c>
      <c r="P36" s="24" t="s">
        <v>29</v>
      </c>
      <c r="Q36" s="23" t="s">
        <v>30</v>
      </c>
      <c r="R36" s="36">
        <f t="shared" si="8"/>
        <v>34.5</v>
      </c>
      <c r="S36" s="25"/>
      <c r="T36" s="25"/>
      <c r="U36" s="23"/>
      <c r="V36" s="28"/>
      <c r="W36" s="39"/>
    </row>
    <row r="37" spans="1:23" x14ac:dyDescent="0.25">
      <c r="A37" s="21" t="s">
        <v>34</v>
      </c>
      <c r="B37" s="35" t="s">
        <v>13</v>
      </c>
      <c r="C37" s="24">
        <v>38</v>
      </c>
      <c r="D37" s="24" t="s">
        <v>29</v>
      </c>
      <c r="E37" s="23" t="s">
        <v>30</v>
      </c>
      <c r="F37" s="36">
        <v>48.5</v>
      </c>
      <c r="G37" s="38"/>
      <c r="H37" s="26"/>
      <c r="I37" s="28"/>
      <c r="J37" s="28"/>
      <c r="K37" s="39"/>
      <c r="M37" s="21" t="s">
        <v>34</v>
      </c>
      <c r="N37" s="22" t="s">
        <v>13</v>
      </c>
      <c r="O37" s="23">
        <v>38</v>
      </c>
      <c r="P37" s="24" t="s">
        <v>29</v>
      </c>
      <c r="Q37" s="23" t="s">
        <v>30</v>
      </c>
      <c r="R37" s="36">
        <f t="shared" si="8"/>
        <v>48.5</v>
      </c>
      <c r="S37" s="25"/>
      <c r="T37" s="25"/>
      <c r="U37" s="23"/>
      <c r="V37" s="28"/>
      <c r="W37" s="39"/>
    </row>
    <row r="38" spans="1:23" x14ac:dyDescent="0.25">
      <c r="A38" s="21" t="s">
        <v>33</v>
      </c>
      <c r="B38" s="35" t="s">
        <v>13</v>
      </c>
      <c r="C38" s="24">
        <v>39</v>
      </c>
      <c r="D38" s="24" t="s">
        <v>29</v>
      </c>
      <c r="E38" s="23" t="s">
        <v>30</v>
      </c>
      <c r="F38" s="36">
        <v>81.5</v>
      </c>
      <c r="G38" s="28"/>
      <c r="H38" s="26"/>
      <c r="I38" s="28"/>
      <c r="J38" s="28"/>
      <c r="K38" s="39"/>
      <c r="M38" s="21" t="s">
        <v>33</v>
      </c>
      <c r="N38" s="22" t="s">
        <v>13</v>
      </c>
      <c r="O38" s="23">
        <v>39</v>
      </c>
      <c r="P38" s="24" t="s">
        <v>29</v>
      </c>
      <c r="Q38" s="23" t="s">
        <v>30</v>
      </c>
      <c r="R38" s="36">
        <f t="shared" si="8"/>
        <v>81.5</v>
      </c>
      <c r="S38" s="25"/>
      <c r="T38" s="25"/>
      <c r="U38" s="23"/>
      <c r="V38" s="28"/>
      <c r="W38" s="39"/>
    </row>
    <row r="39" spans="1:23" x14ac:dyDescent="0.25">
      <c r="A39" s="21" t="s">
        <v>32</v>
      </c>
      <c r="B39" s="35" t="s">
        <v>13</v>
      </c>
      <c r="C39" s="24">
        <v>40</v>
      </c>
      <c r="D39" s="24" t="s">
        <v>29</v>
      </c>
      <c r="E39" s="23" t="s">
        <v>30</v>
      </c>
      <c r="F39" s="36">
        <v>57</v>
      </c>
      <c r="G39" s="28"/>
      <c r="H39" s="26"/>
      <c r="I39" s="28"/>
      <c r="J39" s="28"/>
      <c r="K39" s="39"/>
      <c r="M39" s="21" t="s">
        <v>32</v>
      </c>
      <c r="N39" s="22" t="s">
        <v>13</v>
      </c>
      <c r="O39" s="23">
        <v>40</v>
      </c>
      <c r="P39" s="24" t="s">
        <v>29</v>
      </c>
      <c r="Q39" s="23" t="s">
        <v>30</v>
      </c>
      <c r="R39" s="36">
        <f t="shared" si="8"/>
        <v>57</v>
      </c>
      <c r="S39" s="25"/>
      <c r="T39" s="25"/>
      <c r="U39" s="23"/>
      <c r="V39" s="28"/>
      <c r="W39" s="39"/>
    </row>
    <row r="40" spans="1:23" x14ac:dyDescent="0.25">
      <c r="A40" s="21" t="s">
        <v>31</v>
      </c>
      <c r="B40" s="35" t="s">
        <v>13</v>
      </c>
      <c r="C40" s="24">
        <v>41</v>
      </c>
      <c r="D40" s="24" t="s">
        <v>29</v>
      </c>
      <c r="E40" s="23" t="s">
        <v>30</v>
      </c>
      <c r="F40" s="36">
        <v>72.3</v>
      </c>
      <c r="G40" s="38"/>
      <c r="H40" s="26"/>
      <c r="I40" s="28"/>
      <c r="J40" s="28"/>
      <c r="K40" s="39"/>
      <c r="M40" s="21" t="s">
        <v>31</v>
      </c>
      <c r="N40" s="22" t="s">
        <v>13</v>
      </c>
      <c r="O40" s="23">
        <v>41</v>
      </c>
      <c r="P40" s="24" t="s">
        <v>29</v>
      </c>
      <c r="Q40" s="23" t="s">
        <v>30</v>
      </c>
      <c r="R40" s="36">
        <f t="shared" si="8"/>
        <v>72.3</v>
      </c>
      <c r="S40" s="36"/>
      <c r="T40" s="25"/>
      <c r="U40" s="23"/>
      <c r="V40" s="28"/>
      <c r="W40" s="39"/>
    </row>
    <row r="41" spans="1:23" x14ac:dyDescent="0.25">
      <c r="A41" s="21" t="s">
        <v>28</v>
      </c>
      <c r="B41" s="35" t="s">
        <v>13</v>
      </c>
      <c r="C41" s="24">
        <v>42</v>
      </c>
      <c r="D41" s="24" t="s">
        <v>29</v>
      </c>
      <c r="E41" s="23" t="s">
        <v>30</v>
      </c>
      <c r="F41" s="36">
        <v>81.099999999999994</v>
      </c>
      <c r="G41" s="38">
        <v>81.970447438477805</v>
      </c>
      <c r="H41" s="26">
        <f t="shared" ref="H41" si="9">0.05*G41</f>
        <v>4.0985223719238908</v>
      </c>
      <c r="I41" s="28">
        <v>4</v>
      </c>
      <c r="J41" s="28">
        <f t="shared" ref="J41:J43" si="10">((F41-G41)/G41)*100</f>
        <v>-1.0619039735401195</v>
      </c>
      <c r="K41" s="37">
        <v>-0.22</v>
      </c>
      <c r="M41" s="21" t="s">
        <v>28</v>
      </c>
      <c r="N41" s="22" t="s">
        <v>13</v>
      </c>
      <c r="O41" s="23">
        <v>42</v>
      </c>
      <c r="P41" s="24" t="s">
        <v>29</v>
      </c>
      <c r="Q41" s="23" t="s">
        <v>30</v>
      </c>
      <c r="R41" s="36">
        <f t="shared" si="8"/>
        <v>81.099999999999994</v>
      </c>
      <c r="S41" s="36">
        <v>81.55</v>
      </c>
      <c r="T41" s="25">
        <v>2.17</v>
      </c>
      <c r="U41" s="23">
        <v>1</v>
      </c>
      <c r="V41" s="28">
        <f t="shared" si="6"/>
        <v>-0.55180870631514756</v>
      </c>
      <c r="W41" s="37">
        <v>-0.21</v>
      </c>
    </row>
    <row r="42" spans="1:23" x14ac:dyDescent="0.25">
      <c r="A42" s="41" t="s">
        <v>22</v>
      </c>
      <c r="B42" s="42" t="s">
        <v>13</v>
      </c>
      <c r="C42" s="43">
        <v>43</v>
      </c>
      <c r="D42" s="43" t="s">
        <v>27</v>
      </c>
      <c r="E42" s="44" t="s">
        <v>23</v>
      </c>
      <c r="F42" s="50">
        <v>51.2</v>
      </c>
      <c r="G42" s="83">
        <v>50.529965992862202</v>
      </c>
      <c r="H42" s="47">
        <f>0.05*G42</f>
        <v>2.5264982996431105</v>
      </c>
      <c r="I42" s="51">
        <v>4</v>
      </c>
      <c r="J42" s="51">
        <f t="shared" si="10"/>
        <v>1.3260131764831367</v>
      </c>
      <c r="K42" s="82">
        <v>0.28000000000000003</v>
      </c>
      <c r="M42" s="41" t="s">
        <v>22</v>
      </c>
      <c r="N42" s="42" t="s">
        <v>13</v>
      </c>
      <c r="O42" s="44">
        <v>43</v>
      </c>
      <c r="P42" s="43" t="s">
        <v>27</v>
      </c>
      <c r="Q42" s="44" t="s">
        <v>23</v>
      </c>
      <c r="R42" s="50">
        <f t="shared" si="8"/>
        <v>51.2</v>
      </c>
      <c r="S42" s="47">
        <v>48.96</v>
      </c>
      <c r="T42" s="47">
        <v>4.47</v>
      </c>
      <c r="U42" s="44">
        <v>1</v>
      </c>
      <c r="V42" s="51">
        <f t="shared" si="6"/>
        <v>4.5751633986928146</v>
      </c>
      <c r="W42" s="37">
        <v>0.5</v>
      </c>
    </row>
    <row r="43" spans="1:23" x14ac:dyDescent="0.25">
      <c r="A43" s="41" t="s">
        <v>12</v>
      </c>
      <c r="B43" s="42" t="s">
        <v>13</v>
      </c>
      <c r="C43" s="43">
        <v>44</v>
      </c>
      <c r="D43" s="43" t="s">
        <v>27</v>
      </c>
      <c r="E43" s="44" t="s">
        <v>23</v>
      </c>
      <c r="F43" s="81">
        <v>105</v>
      </c>
      <c r="G43" s="51">
        <v>104.94157725559208</v>
      </c>
      <c r="H43" s="47">
        <f t="shared" ref="H43:H44" si="11">0.05*G43</f>
        <v>5.2470788627796043</v>
      </c>
      <c r="I43" s="51">
        <v>4</v>
      </c>
      <c r="J43" s="51">
        <f t="shared" si="10"/>
        <v>5.5671685080192733E-2</v>
      </c>
      <c r="K43" s="82">
        <v>0.02</v>
      </c>
      <c r="M43" s="41" t="s">
        <v>12</v>
      </c>
      <c r="N43" s="42" t="s">
        <v>13</v>
      </c>
      <c r="O43" s="44">
        <v>44</v>
      </c>
      <c r="P43" s="43" t="s">
        <v>27</v>
      </c>
      <c r="Q43" s="44" t="s">
        <v>23</v>
      </c>
      <c r="R43" s="50">
        <f t="shared" si="8"/>
        <v>105</v>
      </c>
      <c r="S43" s="83">
        <v>101.1</v>
      </c>
      <c r="T43" s="47">
        <v>6.6</v>
      </c>
      <c r="U43" s="44">
        <v>1</v>
      </c>
      <c r="V43" s="51">
        <f t="shared" si="6"/>
        <v>3.8575667655786408</v>
      </c>
      <c r="W43" s="37">
        <v>0.59</v>
      </c>
    </row>
    <row r="44" spans="1:23" x14ac:dyDescent="0.25">
      <c r="A44" s="41" t="s">
        <v>21</v>
      </c>
      <c r="B44" s="42" t="s">
        <v>13</v>
      </c>
      <c r="C44" s="43">
        <v>45</v>
      </c>
      <c r="D44" s="43" t="s">
        <v>27</v>
      </c>
      <c r="E44" s="44" t="s">
        <v>23</v>
      </c>
      <c r="F44" s="50">
        <v>143</v>
      </c>
      <c r="G44" s="51">
        <v>141.77655712825091</v>
      </c>
      <c r="H44" s="47">
        <f t="shared" si="11"/>
        <v>7.0888278564125464</v>
      </c>
      <c r="I44" s="51">
        <v>4</v>
      </c>
      <c r="J44" s="51">
        <f t="shared" ref="J44:J55" si="12">((F44-G44)/G44)*100</f>
        <v>0.86293735475771272</v>
      </c>
      <c r="K44" s="82">
        <v>0.17</v>
      </c>
      <c r="M44" s="41" t="s">
        <v>21</v>
      </c>
      <c r="N44" s="42" t="s">
        <v>13</v>
      </c>
      <c r="O44" s="44">
        <v>45</v>
      </c>
      <c r="P44" s="43" t="s">
        <v>27</v>
      </c>
      <c r="Q44" s="44" t="s">
        <v>23</v>
      </c>
      <c r="R44" s="50">
        <f t="shared" si="8"/>
        <v>143</v>
      </c>
      <c r="S44" s="83">
        <v>140.4</v>
      </c>
      <c r="T44" s="47">
        <v>6.1</v>
      </c>
      <c r="U44" s="44">
        <v>1</v>
      </c>
      <c r="V44" s="51">
        <f t="shared" si="6"/>
        <v>1.8518518518518476</v>
      </c>
      <c r="W44" s="37">
        <v>0.42</v>
      </c>
    </row>
    <row r="45" spans="1:23" x14ac:dyDescent="0.25">
      <c r="A45" s="41" t="s">
        <v>17</v>
      </c>
      <c r="B45" s="42" t="s">
        <v>13</v>
      </c>
      <c r="C45" s="43">
        <v>46</v>
      </c>
      <c r="D45" s="43" t="s">
        <v>27</v>
      </c>
      <c r="E45" s="44" t="s">
        <v>23</v>
      </c>
      <c r="F45" s="50">
        <v>97.4</v>
      </c>
      <c r="G45" s="83">
        <v>97.507987725773162</v>
      </c>
      <c r="H45" s="47">
        <f>0.05*G45</f>
        <v>4.8753993862886587</v>
      </c>
      <c r="I45" s="51">
        <v>4</v>
      </c>
      <c r="J45" s="51">
        <f t="shared" si="12"/>
        <v>-0.11074756878057651</v>
      </c>
      <c r="K45" s="82">
        <v>-0.02</v>
      </c>
      <c r="M45" s="41" t="s">
        <v>17</v>
      </c>
      <c r="N45" s="42" t="s">
        <v>13</v>
      </c>
      <c r="O45" s="44">
        <v>46</v>
      </c>
      <c r="P45" s="43" t="s">
        <v>27</v>
      </c>
      <c r="Q45" s="44" t="s">
        <v>23</v>
      </c>
      <c r="R45" s="50">
        <f t="shared" si="8"/>
        <v>97.4</v>
      </c>
      <c r="S45" s="47">
        <v>95.78</v>
      </c>
      <c r="T45" s="47">
        <v>3.38</v>
      </c>
      <c r="U45" s="44">
        <v>1</v>
      </c>
      <c r="V45" s="51">
        <f t="shared" si="6"/>
        <v>1.6913760701607901</v>
      </c>
      <c r="W45" s="37">
        <v>0.48</v>
      </c>
    </row>
    <row r="46" spans="1:23" x14ac:dyDescent="0.25">
      <c r="A46" s="41" t="s">
        <v>16</v>
      </c>
      <c r="B46" s="42" t="s">
        <v>13</v>
      </c>
      <c r="C46" s="43">
        <v>47</v>
      </c>
      <c r="D46" s="43" t="s">
        <v>25</v>
      </c>
      <c r="E46" s="44" t="s">
        <v>23</v>
      </c>
      <c r="F46" s="50">
        <v>91.6</v>
      </c>
      <c r="G46" s="51">
        <v>94.155364832847837</v>
      </c>
      <c r="H46" s="47">
        <f t="shared" ref="H46:H50" si="13">0.075*G46</f>
        <v>7.0616523624635876</v>
      </c>
      <c r="I46" s="51">
        <v>4</v>
      </c>
      <c r="J46" s="51">
        <f t="shared" si="12"/>
        <v>-2.7139875007487166</v>
      </c>
      <c r="K46" s="82">
        <v>-0.37</v>
      </c>
      <c r="M46" s="41" t="s">
        <v>16</v>
      </c>
      <c r="N46" s="42" t="s">
        <v>13</v>
      </c>
      <c r="O46" s="44">
        <v>47</v>
      </c>
      <c r="P46" s="43" t="s">
        <v>25</v>
      </c>
      <c r="Q46" s="44" t="s">
        <v>23</v>
      </c>
      <c r="R46" s="50">
        <f t="shared" si="8"/>
        <v>91.6</v>
      </c>
      <c r="S46" s="83">
        <v>88.08</v>
      </c>
      <c r="T46" s="47">
        <v>6.5</v>
      </c>
      <c r="U46" s="44">
        <v>1</v>
      </c>
      <c r="V46" s="51">
        <f t="shared" si="6"/>
        <v>3.9963669391462266</v>
      </c>
      <c r="W46" s="37">
        <v>0.54</v>
      </c>
    </row>
    <row r="47" spans="1:23" x14ac:dyDescent="0.25">
      <c r="A47" s="41" t="s">
        <v>12</v>
      </c>
      <c r="B47" s="42" t="s">
        <v>13</v>
      </c>
      <c r="C47" s="43">
        <v>48</v>
      </c>
      <c r="D47" s="43" t="s">
        <v>25</v>
      </c>
      <c r="E47" s="44" t="s">
        <v>23</v>
      </c>
      <c r="F47" s="50">
        <v>217</v>
      </c>
      <c r="G47" s="83">
        <v>212.49440371482166</v>
      </c>
      <c r="H47" s="47">
        <f t="shared" si="13"/>
        <v>15.937080278611624</v>
      </c>
      <c r="I47" s="51">
        <v>4</v>
      </c>
      <c r="J47" s="51">
        <f t="shared" si="12"/>
        <v>2.1203364448247224</v>
      </c>
      <c r="K47" s="82">
        <v>0.28000000000000003</v>
      </c>
      <c r="M47" s="41" t="s">
        <v>12</v>
      </c>
      <c r="N47" s="42" t="s">
        <v>13</v>
      </c>
      <c r="O47" s="44">
        <v>48</v>
      </c>
      <c r="P47" s="43" t="s">
        <v>25</v>
      </c>
      <c r="Q47" s="44" t="s">
        <v>23</v>
      </c>
      <c r="R47" s="50">
        <f t="shared" si="8"/>
        <v>217</v>
      </c>
      <c r="S47" s="47">
        <v>210.2</v>
      </c>
      <c r="T47" s="47">
        <v>9.6</v>
      </c>
      <c r="U47" s="44">
        <v>1</v>
      </c>
      <c r="V47" s="51">
        <f t="shared" si="6"/>
        <v>3.2350142721217945</v>
      </c>
      <c r="W47" s="37">
        <v>0.71</v>
      </c>
    </row>
    <row r="48" spans="1:23" x14ac:dyDescent="0.25">
      <c r="A48" s="41" t="s">
        <v>24</v>
      </c>
      <c r="B48" s="42" t="s">
        <v>13</v>
      </c>
      <c r="C48" s="43">
        <v>49</v>
      </c>
      <c r="D48" s="43" t="s">
        <v>25</v>
      </c>
      <c r="E48" s="44" t="s">
        <v>23</v>
      </c>
      <c r="F48" s="50">
        <v>84.8</v>
      </c>
      <c r="G48" s="83">
        <v>82.749679882828687</v>
      </c>
      <c r="H48" s="47">
        <f t="shared" si="13"/>
        <v>6.2062259912121513</v>
      </c>
      <c r="I48" s="51">
        <v>4</v>
      </c>
      <c r="J48" s="51">
        <f t="shared" si="12"/>
        <v>2.4777378233662146</v>
      </c>
      <c r="K48" s="82">
        <v>0.34</v>
      </c>
      <c r="M48" s="41" t="s">
        <v>24</v>
      </c>
      <c r="N48" s="42" t="s">
        <v>13</v>
      </c>
      <c r="O48" s="44">
        <v>49</v>
      </c>
      <c r="P48" s="43" t="s">
        <v>25</v>
      </c>
      <c r="Q48" s="44" t="s">
        <v>23</v>
      </c>
      <c r="R48" s="50">
        <f t="shared" si="8"/>
        <v>84.8</v>
      </c>
      <c r="S48" s="47">
        <v>82.32</v>
      </c>
      <c r="T48" s="47">
        <v>5.69</v>
      </c>
      <c r="U48" s="44">
        <v>1</v>
      </c>
      <c r="V48" s="51">
        <f t="shared" si="6"/>
        <v>3.0126336248785281</v>
      </c>
      <c r="W48" s="37">
        <v>0.44</v>
      </c>
    </row>
    <row r="49" spans="1:23" x14ac:dyDescent="0.25">
      <c r="A49" s="41" t="s">
        <v>20</v>
      </c>
      <c r="B49" s="42" t="s">
        <v>13</v>
      </c>
      <c r="C49" s="43">
        <v>50</v>
      </c>
      <c r="D49" s="43" t="s">
        <v>25</v>
      </c>
      <c r="E49" s="44" t="s">
        <v>23</v>
      </c>
      <c r="F49" s="50">
        <v>64.7</v>
      </c>
      <c r="G49" s="83">
        <v>64.704750368201985</v>
      </c>
      <c r="H49" s="47">
        <f t="shared" si="13"/>
        <v>4.8528562776151487</v>
      </c>
      <c r="I49" s="51">
        <v>4</v>
      </c>
      <c r="J49" s="51">
        <f t="shared" si="12"/>
        <v>-7.3416065666745143E-3</v>
      </c>
      <c r="K49" s="82">
        <v>0</v>
      </c>
      <c r="M49" s="41" t="s">
        <v>20</v>
      </c>
      <c r="N49" s="42" t="s">
        <v>13</v>
      </c>
      <c r="O49" s="44">
        <v>50</v>
      </c>
      <c r="P49" s="43" t="s">
        <v>25</v>
      </c>
      <c r="Q49" s="44" t="s">
        <v>23</v>
      </c>
      <c r="R49" s="50">
        <f t="shared" si="8"/>
        <v>64.7</v>
      </c>
      <c r="S49" s="47">
        <v>63.13</v>
      </c>
      <c r="T49" s="47">
        <v>9.83</v>
      </c>
      <c r="U49" s="44">
        <v>1</v>
      </c>
      <c r="V49" s="51">
        <f t="shared" si="6"/>
        <v>2.4869317281799463</v>
      </c>
      <c r="W49" s="37">
        <v>0.16</v>
      </c>
    </row>
    <row r="50" spans="1:23" x14ac:dyDescent="0.25">
      <c r="A50" s="41" t="s">
        <v>17</v>
      </c>
      <c r="B50" s="42" t="s">
        <v>13</v>
      </c>
      <c r="C50" s="43">
        <v>51</v>
      </c>
      <c r="D50" s="43" t="s">
        <v>25</v>
      </c>
      <c r="E50" s="44" t="s">
        <v>23</v>
      </c>
      <c r="F50" s="50">
        <v>289</v>
      </c>
      <c r="G50" s="51">
        <v>282.37225322227192</v>
      </c>
      <c r="H50" s="47">
        <f t="shared" si="13"/>
        <v>21.177918991670392</v>
      </c>
      <c r="I50" s="44">
        <v>4</v>
      </c>
      <c r="J50" s="51">
        <f t="shared" si="12"/>
        <v>2.3471664450370007</v>
      </c>
      <c r="K50" s="82">
        <v>0.31</v>
      </c>
      <c r="M50" s="41" t="s">
        <v>17</v>
      </c>
      <c r="N50" s="42" t="s">
        <v>13</v>
      </c>
      <c r="O50" s="44">
        <v>51</v>
      </c>
      <c r="P50" s="43" t="s">
        <v>25</v>
      </c>
      <c r="Q50" s="44" t="s">
        <v>23</v>
      </c>
      <c r="R50" s="50">
        <f t="shared" si="8"/>
        <v>289</v>
      </c>
      <c r="S50" s="83">
        <v>283.3</v>
      </c>
      <c r="T50" s="47">
        <v>11.2</v>
      </c>
      <c r="U50" s="44">
        <v>1</v>
      </c>
      <c r="V50" s="51">
        <f t="shared" si="6"/>
        <v>2.0120014119308114</v>
      </c>
      <c r="W50" s="37">
        <v>0.51</v>
      </c>
    </row>
    <row r="51" spans="1:23" x14ac:dyDescent="0.25">
      <c r="A51" s="41" t="s">
        <v>12</v>
      </c>
      <c r="B51" s="42" t="s">
        <v>13</v>
      </c>
      <c r="C51" s="43">
        <v>52</v>
      </c>
      <c r="D51" s="43" t="s">
        <v>76</v>
      </c>
      <c r="E51" s="44" t="s">
        <v>23</v>
      </c>
      <c r="F51" s="50">
        <v>71.8</v>
      </c>
      <c r="G51" s="51">
        <v>65.318746697234772</v>
      </c>
      <c r="H51" s="47">
        <f t="shared" ref="H51:H55" si="14">0.05*G51</f>
        <v>3.2659373348617389</v>
      </c>
      <c r="I51" s="44">
        <v>4</v>
      </c>
      <c r="J51" s="51">
        <f t="shared" si="12"/>
        <v>9.9225010130814475</v>
      </c>
      <c r="K51" s="82">
        <v>1.99</v>
      </c>
      <c r="M51" s="41" t="s">
        <v>12</v>
      </c>
      <c r="N51" s="42" t="s">
        <v>13</v>
      </c>
      <c r="O51" s="44">
        <v>52</v>
      </c>
      <c r="P51" s="43" t="s">
        <v>76</v>
      </c>
      <c r="Q51" s="44" t="s">
        <v>23</v>
      </c>
      <c r="R51" s="50">
        <f t="shared" si="8"/>
        <v>71.8</v>
      </c>
      <c r="S51" s="83">
        <v>64.760000000000005</v>
      </c>
      <c r="T51" s="47">
        <v>4.5599999999999996</v>
      </c>
      <c r="U51" s="44">
        <v>1</v>
      </c>
      <c r="V51" s="51">
        <f t="shared" si="6"/>
        <v>10.870907967881395</v>
      </c>
      <c r="W51" s="37">
        <v>1.54</v>
      </c>
    </row>
    <row r="52" spans="1:23" x14ac:dyDescent="0.25">
      <c r="A52" s="41" t="s">
        <v>26</v>
      </c>
      <c r="B52" s="42" t="s">
        <v>13</v>
      </c>
      <c r="C52" s="43">
        <v>53</v>
      </c>
      <c r="D52" s="43" t="s">
        <v>76</v>
      </c>
      <c r="E52" s="44" t="s">
        <v>23</v>
      </c>
      <c r="F52" s="50">
        <v>234</v>
      </c>
      <c r="G52" s="51">
        <v>221.61715495250212</v>
      </c>
      <c r="H52" s="47">
        <f t="shared" si="14"/>
        <v>11.080857747625107</v>
      </c>
      <c r="I52" s="44">
        <v>4</v>
      </c>
      <c r="J52" s="51">
        <f t="shared" si="12"/>
        <v>5.5874939149687313</v>
      </c>
      <c r="K52" s="82">
        <v>1.1200000000000001</v>
      </c>
      <c r="M52" s="41" t="s">
        <v>26</v>
      </c>
      <c r="N52" s="42" t="s">
        <v>13</v>
      </c>
      <c r="O52" s="44">
        <v>53</v>
      </c>
      <c r="P52" s="43" t="s">
        <v>76</v>
      </c>
      <c r="Q52" s="44" t="s">
        <v>23</v>
      </c>
      <c r="R52" s="50">
        <f t="shared" si="8"/>
        <v>234</v>
      </c>
      <c r="S52" s="83">
        <v>216.6</v>
      </c>
      <c r="T52" s="47">
        <v>10.1</v>
      </c>
      <c r="U52" s="44">
        <v>1</v>
      </c>
      <c r="V52" s="51">
        <f t="shared" si="6"/>
        <v>8.0332409972299192</v>
      </c>
      <c r="W52" s="37">
        <v>1.73</v>
      </c>
    </row>
    <row r="53" spans="1:23" x14ac:dyDescent="0.25">
      <c r="A53" s="41" t="s">
        <v>21</v>
      </c>
      <c r="B53" s="42" t="s">
        <v>13</v>
      </c>
      <c r="C53" s="43">
        <v>54</v>
      </c>
      <c r="D53" s="43" t="s">
        <v>76</v>
      </c>
      <c r="E53" s="44" t="s">
        <v>23</v>
      </c>
      <c r="F53" s="50">
        <v>109</v>
      </c>
      <c r="G53" s="51">
        <v>99.891508625970431</v>
      </c>
      <c r="H53" s="47">
        <f t="shared" si="14"/>
        <v>4.9945754312985216</v>
      </c>
      <c r="I53" s="44">
        <v>4</v>
      </c>
      <c r="J53" s="51">
        <f t="shared" si="12"/>
        <v>9.1183840341575184</v>
      </c>
      <c r="K53" s="82">
        <v>1.82</v>
      </c>
      <c r="M53" s="41" t="s">
        <v>21</v>
      </c>
      <c r="N53" s="42" t="s">
        <v>13</v>
      </c>
      <c r="O53" s="44">
        <v>54</v>
      </c>
      <c r="P53" s="43" t="s">
        <v>76</v>
      </c>
      <c r="Q53" s="44" t="s">
        <v>23</v>
      </c>
      <c r="R53" s="50">
        <f t="shared" si="8"/>
        <v>109</v>
      </c>
      <c r="S53" s="83">
        <v>99.12</v>
      </c>
      <c r="T53" s="47">
        <v>5.39</v>
      </c>
      <c r="U53" s="44">
        <v>1</v>
      </c>
      <c r="V53" s="51">
        <f t="shared" si="6"/>
        <v>9.9677158999192841</v>
      </c>
      <c r="W53" s="37">
        <v>1.83</v>
      </c>
    </row>
    <row r="54" spans="1:23" x14ac:dyDescent="0.25">
      <c r="A54" s="41" t="s">
        <v>20</v>
      </c>
      <c r="B54" s="42" t="s">
        <v>13</v>
      </c>
      <c r="C54" s="43">
        <v>55</v>
      </c>
      <c r="D54" s="43" t="s">
        <v>76</v>
      </c>
      <c r="E54" s="44" t="s">
        <v>23</v>
      </c>
      <c r="F54" s="50">
        <v>431</v>
      </c>
      <c r="G54" s="51">
        <v>431.98432660981905</v>
      </c>
      <c r="H54" s="47">
        <f t="shared" si="14"/>
        <v>21.599216330490954</v>
      </c>
      <c r="I54" s="44">
        <v>4</v>
      </c>
      <c r="J54" s="51">
        <f t="shared" si="12"/>
        <v>-0.2278616489500839</v>
      </c>
      <c r="K54" s="82">
        <v>-0.05</v>
      </c>
      <c r="M54" s="41" t="s">
        <v>20</v>
      </c>
      <c r="N54" s="42" t="s">
        <v>13</v>
      </c>
      <c r="O54" s="44">
        <v>55</v>
      </c>
      <c r="P54" s="43" t="s">
        <v>76</v>
      </c>
      <c r="Q54" s="44" t="s">
        <v>23</v>
      </c>
      <c r="R54" s="50">
        <f t="shared" si="8"/>
        <v>431</v>
      </c>
      <c r="S54" s="83">
        <v>429.6</v>
      </c>
      <c r="T54" s="47">
        <v>11</v>
      </c>
      <c r="U54" s="44">
        <v>1</v>
      </c>
      <c r="V54" s="51">
        <f t="shared" si="6"/>
        <v>0.32588454376163339</v>
      </c>
      <c r="W54" s="37">
        <v>0.12</v>
      </c>
    </row>
    <row r="55" spans="1:23" x14ac:dyDescent="0.25">
      <c r="A55" s="41" t="s">
        <v>19</v>
      </c>
      <c r="B55" s="42" t="s">
        <v>13</v>
      </c>
      <c r="C55" s="43">
        <v>56</v>
      </c>
      <c r="D55" s="43" t="s">
        <v>76</v>
      </c>
      <c r="E55" s="44" t="s">
        <v>23</v>
      </c>
      <c r="F55" s="50">
        <v>74</v>
      </c>
      <c r="G55" s="83">
        <v>63.569115578957032</v>
      </c>
      <c r="H55" s="47">
        <f t="shared" si="14"/>
        <v>3.1784557789478516</v>
      </c>
      <c r="I55" s="44">
        <v>4</v>
      </c>
      <c r="J55" s="51">
        <f t="shared" si="12"/>
        <v>16.408729814853444</v>
      </c>
      <c r="K55" s="82">
        <v>3.27</v>
      </c>
      <c r="M55" s="41" t="s">
        <v>19</v>
      </c>
      <c r="N55" s="42" t="s">
        <v>13</v>
      </c>
      <c r="O55" s="44">
        <v>56</v>
      </c>
      <c r="P55" s="43" t="s">
        <v>76</v>
      </c>
      <c r="Q55" s="44" t="s">
        <v>23</v>
      </c>
      <c r="R55" s="50">
        <f t="shared" si="8"/>
        <v>74</v>
      </c>
      <c r="S55" s="47">
        <v>59.66</v>
      </c>
      <c r="T55" s="47">
        <v>9.5</v>
      </c>
      <c r="U55" s="44">
        <v>1</v>
      </c>
      <c r="V55" s="51">
        <f t="shared" si="6"/>
        <v>24.036205162588008</v>
      </c>
      <c r="W55" s="37">
        <v>1.51</v>
      </c>
    </row>
    <row r="56" spans="1:23" x14ac:dyDescent="0.25">
      <c r="A56" s="41" t="s">
        <v>17</v>
      </c>
      <c r="B56" s="42" t="s">
        <v>13</v>
      </c>
      <c r="C56" s="43">
        <v>57</v>
      </c>
      <c r="D56" s="43" t="s">
        <v>76</v>
      </c>
      <c r="E56" s="44" t="s">
        <v>23</v>
      </c>
      <c r="F56" s="50">
        <v>271</v>
      </c>
      <c r="G56" s="83">
        <v>264.69298610400398</v>
      </c>
      <c r="H56" s="47">
        <f t="shared" ref="H56" si="15">0.05*G56</f>
        <v>13.2346493052002</v>
      </c>
      <c r="I56" s="44">
        <v>4</v>
      </c>
      <c r="J56" s="51">
        <f t="shared" ref="J56" si="16">((F56-G56)/G56)*100</f>
        <v>2.3827657803965572</v>
      </c>
      <c r="K56" s="82">
        <v>0.48</v>
      </c>
      <c r="M56" s="41" t="s">
        <v>17</v>
      </c>
      <c r="N56" s="42" t="s">
        <v>13</v>
      </c>
      <c r="O56" s="44">
        <v>57</v>
      </c>
      <c r="P56" s="43" t="s">
        <v>76</v>
      </c>
      <c r="Q56" s="44" t="s">
        <v>23</v>
      </c>
      <c r="R56" s="50">
        <f t="shared" si="8"/>
        <v>271</v>
      </c>
      <c r="S56" s="47">
        <v>263.3</v>
      </c>
      <c r="T56" s="47">
        <v>7.5</v>
      </c>
      <c r="U56" s="44" t="s">
        <v>75</v>
      </c>
      <c r="V56" s="51">
        <f t="shared" si="6"/>
        <v>2.9244208127611042</v>
      </c>
      <c r="W56" s="37">
        <v>1.02</v>
      </c>
    </row>
    <row r="57" spans="1:23" x14ac:dyDescent="0.25">
      <c r="A57" s="41" t="s">
        <v>22</v>
      </c>
      <c r="B57" s="42" t="s">
        <v>13</v>
      </c>
      <c r="C57" s="43">
        <v>58</v>
      </c>
      <c r="D57" s="43" t="s">
        <v>18</v>
      </c>
      <c r="E57" s="44" t="s">
        <v>15</v>
      </c>
      <c r="F57" s="46">
        <v>20.88</v>
      </c>
      <c r="G57" s="47">
        <v>20.949151740208773</v>
      </c>
      <c r="H57" s="47">
        <v>0.15</v>
      </c>
      <c r="I57" s="44">
        <v>4</v>
      </c>
      <c r="J57" s="47">
        <f t="shared" ref="J57:J63" si="17">((F57-G57))</f>
        <v>-6.9151740208774015E-2</v>
      </c>
      <c r="K57" s="82">
        <v>-0.47</v>
      </c>
      <c r="M57" s="41" t="s">
        <v>22</v>
      </c>
      <c r="N57" s="42" t="s">
        <v>13</v>
      </c>
      <c r="O57" s="44">
        <v>58</v>
      </c>
      <c r="P57" s="43" t="s">
        <v>18</v>
      </c>
      <c r="Q57" s="44" t="s">
        <v>15</v>
      </c>
      <c r="R57" s="50">
        <f t="shared" si="8"/>
        <v>20.88</v>
      </c>
      <c r="S57" s="47">
        <v>20.93</v>
      </c>
      <c r="T57" s="47">
        <v>0.11</v>
      </c>
      <c r="U57" s="44" t="s">
        <v>75</v>
      </c>
      <c r="V57" s="47">
        <f t="shared" ref="V57:V63" si="18">((R57-S57))</f>
        <v>-5.0000000000000711E-2</v>
      </c>
      <c r="W57" s="37">
        <v>-0.45</v>
      </c>
    </row>
    <row r="58" spans="1:23" x14ac:dyDescent="0.25">
      <c r="A58" s="41" t="s">
        <v>12</v>
      </c>
      <c r="B58" s="42" t="s">
        <v>13</v>
      </c>
      <c r="C58" s="43">
        <v>59</v>
      </c>
      <c r="D58" s="43" t="s">
        <v>18</v>
      </c>
      <c r="E58" s="44" t="s">
        <v>15</v>
      </c>
      <c r="F58" s="46">
        <v>11.78</v>
      </c>
      <c r="G58" s="47">
        <v>11.829556414607039</v>
      </c>
      <c r="H58" s="47">
        <v>0.15</v>
      </c>
      <c r="I58" s="44">
        <v>4</v>
      </c>
      <c r="J58" s="47">
        <f t="shared" si="17"/>
        <v>-4.9556414607039301E-2</v>
      </c>
      <c r="K58" s="82">
        <v>-0.33</v>
      </c>
      <c r="M58" s="41" t="s">
        <v>12</v>
      </c>
      <c r="N58" s="42" t="s">
        <v>13</v>
      </c>
      <c r="O58" s="44">
        <v>59</v>
      </c>
      <c r="P58" s="43" t="s">
        <v>18</v>
      </c>
      <c r="Q58" s="44" t="s">
        <v>15</v>
      </c>
      <c r="R58" s="50">
        <f t="shared" si="8"/>
        <v>11.78</v>
      </c>
      <c r="S58" s="47">
        <v>11.82</v>
      </c>
      <c r="T58" s="47">
        <v>0.11</v>
      </c>
      <c r="U58" s="44" t="s">
        <v>75</v>
      </c>
      <c r="V58" s="47">
        <f t="shared" si="18"/>
        <v>-4.0000000000000924E-2</v>
      </c>
      <c r="W58" s="37">
        <v>-0.34</v>
      </c>
    </row>
    <row r="59" spans="1:23" x14ac:dyDescent="0.25">
      <c r="A59" s="41" t="s">
        <v>26</v>
      </c>
      <c r="B59" s="42" t="s">
        <v>13</v>
      </c>
      <c r="C59" s="43">
        <v>60</v>
      </c>
      <c r="D59" s="43" t="s">
        <v>18</v>
      </c>
      <c r="E59" s="44" t="s">
        <v>15</v>
      </c>
      <c r="F59" s="46">
        <v>14.07</v>
      </c>
      <c r="G59" s="47">
        <v>14.073520885865022</v>
      </c>
      <c r="H59" s="47">
        <v>0.15</v>
      </c>
      <c r="I59" s="44">
        <v>4</v>
      </c>
      <c r="J59" s="47">
        <f t="shared" si="17"/>
        <v>-3.5208858650221941E-3</v>
      </c>
      <c r="K59" s="82">
        <v>0</v>
      </c>
      <c r="M59" s="41" t="s">
        <v>26</v>
      </c>
      <c r="N59" s="42" t="s">
        <v>13</v>
      </c>
      <c r="O59" s="44">
        <v>60</v>
      </c>
      <c r="P59" s="43" t="s">
        <v>18</v>
      </c>
      <c r="Q59" s="44" t="s">
        <v>15</v>
      </c>
      <c r="R59" s="50">
        <f t="shared" si="8"/>
        <v>14.07</v>
      </c>
      <c r="S59" s="47">
        <v>14.13</v>
      </c>
      <c r="T59" s="47">
        <v>0.15</v>
      </c>
      <c r="U59" s="44" t="s">
        <v>75</v>
      </c>
      <c r="V59" s="47">
        <f t="shared" si="18"/>
        <v>-6.0000000000000497E-2</v>
      </c>
      <c r="W59" s="37">
        <v>-0.41</v>
      </c>
    </row>
    <row r="60" spans="1:23" x14ac:dyDescent="0.25">
      <c r="A60" s="41" t="s">
        <v>21</v>
      </c>
      <c r="B60" s="42" t="s">
        <v>13</v>
      </c>
      <c r="C60" s="43">
        <v>61</v>
      </c>
      <c r="D60" s="43" t="s">
        <v>18</v>
      </c>
      <c r="E60" s="44" t="s">
        <v>15</v>
      </c>
      <c r="F60" s="46">
        <v>13.65</v>
      </c>
      <c r="G60" s="47">
        <v>13.704268556972899</v>
      </c>
      <c r="H60" s="47">
        <v>0.15</v>
      </c>
      <c r="I60" s="51">
        <v>4</v>
      </c>
      <c r="J60" s="47">
        <f t="shared" si="17"/>
        <v>-5.4268556972898452E-2</v>
      </c>
      <c r="K60" s="82">
        <v>-0.33</v>
      </c>
      <c r="M60" s="41" t="s">
        <v>21</v>
      </c>
      <c r="N60" s="42" t="s">
        <v>13</v>
      </c>
      <c r="O60" s="44">
        <v>61</v>
      </c>
      <c r="P60" s="43" t="s">
        <v>18</v>
      </c>
      <c r="Q60" s="44" t="s">
        <v>15</v>
      </c>
      <c r="R60" s="50">
        <f t="shared" si="8"/>
        <v>13.65</v>
      </c>
      <c r="S60" s="47">
        <v>13.71</v>
      </c>
      <c r="T60" s="47">
        <v>0.12</v>
      </c>
      <c r="U60" s="44" t="s">
        <v>75</v>
      </c>
      <c r="V60" s="47">
        <f t="shared" si="18"/>
        <v>-6.0000000000000497E-2</v>
      </c>
      <c r="W60" s="37">
        <v>-0.51</v>
      </c>
    </row>
    <row r="61" spans="1:23" x14ac:dyDescent="0.25">
      <c r="A61" s="41" t="s">
        <v>24</v>
      </c>
      <c r="B61" s="42" t="s">
        <v>13</v>
      </c>
      <c r="C61" s="43">
        <v>62</v>
      </c>
      <c r="D61" s="43" t="s">
        <v>18</v>
      </c>
      <c r="E61" s="44" t="s">
        <v>15</v>
      </c>
      <c r="F61" s="46">
        <v>6.67</v>
      </c>
      <c r="G61" s="47">
        <v>6.6895964222574564</v>
      </c>
      <c r="H61" s="47">
        <v>0.15</v>
      </c>
      <c r="I61" s="51">
        <v>4</v>
      </c>
      <c r="J61" s="47">
        <f t="shared" si="17"/>
        <v>-1.9596422257456503E-2</v>
      </c>
      <c r="K61" s="82">
        <v>-0.13</v>
      </c>
      <c r="M61" s="41" t="s">
        <v>24</v>
      </c>
      <c r="N61" s="42" t="s">
        <v>13</v>
      </c>
      <c r="O61" s="44">
        <v>62</v>
      </c>
      <c r="P61" s="43" t="s">
        <v>18</v>
      </c>
      <c r="Q61" s="44" t="s">
        <v>15</v>
      </c>
      <c r="R61" s="50">
        <f t="shared" si="8"/>
        <v>6.67</v>
      </c>
      <c r="S61" s="47">
        <v>6.6989999999999998</v>
      </c>
      <c r="T61" s="47">
        <v>9.8000000000000004E-2</v>
      </c>
      <c r="U61" s="44" t="s">
        <v>75</v>
      </c>
      <c r="V61" s="47">
        <f t="shared" si="18"/>
        <v>-2.8999999999999915E-2</v>
      </c>
      <c r="W61" s="37">
        <v>-0.28999999999999998</v>
      </c>
    </row>
    <row r="62" spans="1:23" x14ac:dyDescent="0.25">
      <c r="A62" s="41" t="s">
        <v>19</v>
      </c>
      <c r="B62" s="42" t="s">
        <v>13</v>
      </c>
      <c r="C62" s="43">
        <v>63</v>
      </c>
      <c r="D62" s="43" t="s">
        <v>18</v>
      </c>
      <c r="E62" s="44" t="s">
        <v>15</v>
      </c>
      <c r="F62" s="46">
        <v>0.66</v>
      </c>
      <c r="G62" s="47">
        <v>0.66851962304664203</v>
      </c>
      <c r="H62" s="47">
        <v>0.15</v>
      </c>
      <c r="I62" s="51">
        <v>4</v>
      </c>
      <c r="J62" s="47">
        <f t="shared" si="17"/>
        <v>-8.5196230466419998E-3</v>
      </c>
      <c r="K62" s="82">
        <v>-7.0000000000000007E-2</v>
      </c>
      <c r="M62" s="41" t="s">
        <v>19</v>
      </c>
      <c r="N62" s="42" t="s">
        <v>13</v>
      </c>
      <c r="O62" s="44">
        <v>63</v>
      </c>
      <c r="P62" s="43" t="s">
        <v>18</v>
      </c>
      <c r="Q62" s="44" t="s">
        <v>15</v>
      </c>
      <c r="R62" s="50">
        <f t="shared" si="8"/>
        <v>0.66</v>
      </c>
      <c r="S62" s="47">
        <v>0.65039999999999998</v>
      </c>
      <c r="T62" s="47">
        <v>0.10440000000000001</v>
      </c>
      <c r="U62" s="44" t="s">
        <v>75</v>
      </c>
      <c r="V62" s="47">
        <f t="shared" si="18"/>
        <v>9.6000000000000529E-3</v>
      </c>
      <c r="W62" s="37">
        <v>0.09</v>
      </c>
    </row>
    <row r="63" spans="1:23" x14ac:dyDescent="0.25">
      <c r="A63" s="41" t="s">
        <v>17</v>
      </c>
      <c r="B63" s="42" t="s">
        <v>13</v>
      </c>
      <c r="C63" s="43">
        <v>64</v>
      </c>
      <c r="D63" s="43" t="s">
        <v>18</v>
      </c>
      <c r="E63" s="44" t="s">
        <v>15</v>
      </c>
      <c r="F63" s="46">
        <v>5.4</v>
      </c>
      <c r="G63" s="47">
        <v>5.4296131068592475</v>
      </c>
      <c r="H63" s="47">
        <v>0.15</v>
      </c>
      <c r="I63" s="51">
        <v>4</v>
      </c>
      <c r="J63" s="47">
        <f t="shared" si="17"/>
        <v>-2.9613106859247118E-2</v>
      </c>
      <c r="K63" s="82">
        <v>-0.2</v>
      </c>
      <c r="M63" s="41" t="s">
        <v>17</v>
      </c>
      <c r="N63" s="42" t="s">
        <v>13</v>
      </c>
      <c r="O63" s="44">
        <v>64</v>
      </c>
      <c r="P63" s="43" t="s">
        <v>18</v>
      </c>
      <c r="Q63" s="44" t="s">
        <v>15</v>
      </c>
      <c r="R63" s="50">
        <f t="shared" si="8"/>
        <v>5.4</v>
      </c>
      <c r="S63" s="47">
        <v>5.4169999999999998</v>
      </c>
      <c r="T63" s="47">
        <v>7.8E-2</v>
      </c>
      <c r="U63" s="44">
        <v>1</v>
      </c>
      <c r="V63" s="47">
        <f t="shared" si="18"/>
        <v>-1.699999999999946E-2</v>
      </c>
      <c r="W63" s="37">
        <v>-0.21</v>
      </c>
    </row>
    <row r="64" spans="1:23" x14ac:dyDescent="0.25">
      <c r="A64" s="41" t="s">
        <v>12</v>
      </c>
      <c r="B64" s="42" t="s">
        <v>13</v>
      </c>
      <c r="C64" s="43" t="s">
        <v>78</v>
      </c>
      <c r="D64" s="43" t="s">
        <v>14</v>
      </c>
      <c r="E64" s="44" t="s">
        <v>15</v>
      </c>
      <c r="F64" s="46">
        <v>5.42</v>
      </c>
      <c r="G64" s="47">
        <v>5.5237094391352013</v>
      </c>
      <c r="H64" s="47">
        <f>G64*0.05</f>
        <v>0.27618547195676008</v>
      </c>
      <c r="I64" s="51">
        <v>4</v>
      </c>
      <c r="J64" s="51">
        <f t="shared" ref="J64:J65" si="19">((F64-G64)/G64)*100</f>
        <v>-1.8775324856956674</v>
      </c>
      <c r="K64" s="82">
        <v>-0.36</v>
      </c>
      <c r="M64" s="41" t="s">
        <v>12</v>
      </c>
      <c r="N64" s="42" t="s">
        <v>13</v>
      </c>
      <c r="O64" s="44" t="s">
        <v>78</v>
      </c>
      <c r="P64" s="43" t="s">
        <v>14</v>
      </c>
      <c r="Q64" s="44" t="s">
        <v>15</v>
      </c>
      <c r="R64" s="50">
        <f t="shared" si="8"/>
        <v>5.42</v>
      </c>
      <c r="S64" s="47">
        <v>5.5410000000000004</v>
      </c>
      <c r="T64" s="47">
        <v>0.13600000000000001</v>
      </c>
      <c r="U64" s="44">
        <v>1</v>
      </c>
      <c r="V64" s="51">
        <f t="shared" ref="V64:V65" si="20">((R64-S64)/S64)*100</f>
        <v>-2.1837213499368424</v>
      </c>
      <c r="W64" s="37">
        <v>-0.89</v>
      </c>
    </row>
    <row r="65" spans="1:23" ht="15.75" thickBot="1" x14ac:dyDescent="0.3">
      <c r="A65" s="84" t="s">
        <v>17</v>
      </c>
      <c r="B65" s="85" t="s">
        <v>13</v>
      </c>
      <c r="C65" s="86" t="s">
        <v>79</v>
      </c>
      <c r="D65" s="87" t="s">
        <v>14</v>
      </c>
      <c r="E65" s="88" t="s">
        <v>15</v>
      </c>
      <c r="F65" s="89">
        <v>1.91</v>
      </c>
      <c r="G65" s="90">
        <v>1.9875566593418836</v>
      </c>
      <c r="H65" s="90">
        <f>G65*0.05</f>
        <v>9.9377832967094182E-2</v>
      </c>
      <c r="I65" s="91">
        <v>4</v>
      </c>
      <c r="J65" s="91">
        <f t="shared" si="19"/>
        <v>-3.9021106129152638</v>
      </c>
      <c r="K65" s="92">
        <v>-0.8</v>
      </c>
      <c r="M65" s="84" t="s">
        <v>17</v>
      </c>
      <c r="N65" s="85" t="s">
        <v>13</v>
      </c>
      <c r="O65" s="85" t="s">
        <v>79</v>
      </c>
      <c r="P65" s="87" t="s">
        <v>14</v>
      </c>
      <c r="Q65" s="88" t="s">
        <v>15</v>
      </c>
      <c r="R65" s="97">
        <f t="shared" si="8"/>
        <v>1.91</v>
      </c>
      <c r="S65" s="90">
        <v>1.9550000000000001</v>
      </c>
      <c r="T65" s="90">
        <v>5.8000000000000003E-2</v>
      </c>
      <c r="U65" s="88">
        <v>1</v>
      </c>
      <c r="V65" s="91">
        <f t="shared" si="20"/>
        <v>-2.3017902813299309</v>
      </c>
      <c r="W65" s="96">
        <v>-0.78</v>
      </c>
    </row>
    <row r="67" spans="1:23" x14ac:dyDescent="0.25">
      <c r="W67" s="57"/>
    </row>
    <row r="68" spans="1:23" x14ac:dyDescent="0.25">
      <c r="K68" s="57"/>
    </row>
  </sheetData>
  <sheetProtection algorithmName="SHA-512" hashValue="d2YqC1MPRPBqkN+2GSs6LYH4YDyck1lBYH/xPWcb5QAtxGZFpbmaR0Bwk2PKU5GLo8hfT3att4OdtC8kmaEA5g==" saltValue="5tya5dO4WB7gJQirxpKAfg==" spinCount="100000" sheet="1" objects="1" scenarios="1" selectLockedCells="1" selectUnlockedCells="1"/>
  <mergeCells count="3">
    <mergeCell ref="A2:K2"/>
    <mergeCell ref="A8:K8"/>
    <mergeCell ref="M8:W8"/>
  </mergeCells>
  <phoneticPr fontId="17" type="noConversion"/>
  <conditionalFormatting sqref="K14:K28">
    <cfRule type="cellIs" dxfId="185" priority="34" stopIfTrue="1" operator="between">
      <formula>-2</formula>
      <formula>2</formula>
    </cfRule>
    <cfRule type="cellIs" dxfId="184" priority="35" stopIfTrue="1" operator="between">
      <formula>-3</formula>
      <formula>3</formula>
    </cfRule>
    <cfRule type="cellIs" dxfId="183" priority="36" operator="notBetween">
      <formula>-3</formula>
      <formula>3</formula>
    </cfRule>
  </conditionalFormatting>
  <conditionalFormatting sqref="K29:K31">
    <cfRule type="cellIs" dxfId="182" priority="19" stopIfTrue="1" operator="between">
      <formula>-2</formula>
      <formula>2</formula>
    </cfRule>
    <cfRule type="cellIs" dxfId="181" priority="20" stopIfTrue="1" operator="between">
      <formula>-3</formula>
      <formula>3</formula>
    </cfRule>
    <cfRule type="cellIs" dxfId="180" priority="21" operator="notBetween">
      <formula>-3</formula>
      <formula>3</formula>
    </cfRule>
  </conditionalFormatting>
  <conditionalFormatting sqref="K41:K65">
    <cfRule type="cellIs" dxfId="179" priority="16" stopIfTrue="1" operator="between">
      <formula>-2</formula>
      <formula>2</formula>
    </cfRule>
    <cfRule type="cellIs" dxfId="178" priority="17" stopIfTrue="1" operator="between">
      <formula>-3</formula>
      <formula>3</formula>
    </cfRule>
    <cfRule type="cellIs" dxfId="177" priority="18" operator="notBetween">
      <formula>-3</formula>
      <formula>3</formula>
    </cfRule>
  </conditionalFormatting>
  <conditionalFormatting sqref="W29:W31">
    <cfRule type="cellIs" dxfId="176" priority="4" stopIfTrue="1" operator="between">
      <formula>-2</formula>
      <formula>2</formula>
    </cfRule>
    <cfRule type="cellIs" dxfId="175" priority="5" stopIfTrue="1" operator="between">
      <formula>-3</formula>
      <formula>3</formula>
    </cfRule>
    <cfRule type="cellIs" dxfId="174" priority="6" operator="notBetween">
      <formula>-3</formula>
      <formula>3</formula>
    </cfRule>
  </conditionalFormatting>
  <conditionalFormatting sqref="W41:W65">
    <cfRule type="cellIs" dxfId="173" priority="1" stopIfTrue="1" operator="between">
      <formula>-2</formula>
      <formula>2</formula>
    </cfRule>
    <cfRule type="cellIs" dxfId="172" priority="2" stopIfTrue="1" operator="between">
      <formula>-3</formula>
      <formula>3</formula>
    </cfRule>
    <cfRule type="cellIs" dxfId="171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https://reflabos.vito.be/ree/LABS_2024-2345_Deel2.xlsx</PublicURL>
    <DEEL xmlns="08cda046-0f15-45eb-a9d5-77306d3264cd">Deel 2</DEEL>
    <Ringtest xmlns="eba2475f-4c5c-418a-90c2-2b36802fc485">LABS</Ringtest>
    <Jaar xmlns="08cda046-0f15-45eb-a9d5-77306d3264cd">2024</Jaar>
    <Publicatiedatum xmlns="dda9e79c-c62e-445e-b991-197574827cb3">2025-02-03T13:13:30+00:00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D0CDD56E-A92F-46CD-9FD9-2CD130471FA2}"/>
</file>

<file path=customXml/itemProps2.xml><?xml version="1.0" encoding="utf-8"?>
<ds:datastoreItem xmlns:ds="http://schemas.openxmlformats.org/officeDocument/2006/customXml" ds:itemID="{B79DD21D-EDAC-441E-AA1E-2CBD78F5D16B}"/>
</file>

<file path=customXml/itemProps3.xml><?xml version="1.0" encoding="utf-8"?>
<ds:datastoreItem xmlns:ds="http://schemas.openxmlformats.org/officeDocument/2006/customXml" ds:itemID="{6208A1F9-8817-402A-A9AC-EA1F14CD1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44</vt:i4>
      </vt:variant>
    </vt:vector>
  </HeadingPairs>
  <TitlesOfParts>
    <vt:vector size="66" baseType="lpstr">
      <vt:lpstr>139</vt:lpstr>
      <vt:lpstr>193</vt:lpstr>
      <vt:lpstr>223</vt:lpstr>
      <vt:lpstr>225</vt:lpstr>
      <vt:lpstr>295</vt:lpstr>
      <vt:lpstr>339</vt:lpstr>
      <vt:lpstr>446</vt:lpstr>
      <vt:lpstr>509</vt:lpstr>
      <vt:lpstr>512</vt:lpstr>
      <vt:lpstr>551</vt:lpstr>
      <vt:lpstr>579</vt:lpstr>
      <vt:lpstr>591</vt:lpstr>
      <vt:lpstr>615</vt:lpstr>
      <vt:lpstr>644</vt:lpstr>
      <vt:lpstr>685</vt:lpstr>
      <vt:lpstr>689</vt:lpstr>
      <vt:lpstr>744</vt:lpstr>
      <vt:lpstr>772</vt:lpstr>
      <vt:lpstr>807</vt:lpstr>
      <vt:lpstr>842</vt:lpstr>
      <vt:lpstr>904</vt:lpstr>
      <vt:lpstr>928 </vt:lpstr>
      <vt:lpstr>'139'!Print_Area</vt:lpstr>
      <vt:lpstr>'193'!Print_Area</vt:lpstr>
      <vt:lpstr>'223'!Print_Area</vt:lpstr>
      <vt:lpstr>'225'!Print_Area</vt:lpstr>
      <vt:lpstr>'295'!Print_Area</vt:lpstr>
      <vt:lpstr>'339'!Print_Area</vt:lpstr>
      <vt:lpstr>'446'!Print_Area</vt:lpstr>
      <vt:lpstr>'509'!Print_Area</vt:lpstr>
      <vt:lpstr>'512'!Print_Area</vt:lpstr>
      <vt:lpstr>'551'!Print_Area</vt:lpstr>
      <vt:lpstr>'579'!Print_Area</vt:lpstr>
      <vt:lpstr>'591'!Print_Area</vt:lpstr>
      <vt:lpstr>'615'!Print_Area</vt:lpstr>
      <vt:lpstr>'644'!Print_Area</vt:lpstr>
      <vt:lpstr>'685'!Print_Area</vt:lpstr>
      <vt:lpstr>'689'!Print_Area</vt:lpstr>
      <vt:lpstr>'744'!Print_Area</vt:lpstr>
      <vt:lpstr>'772'!Print_Area</vt:lpstr>
      <vt:lpstr>'807'!Print_Area</vt:lpstr>
      <vt:lpstr>'842'!Print_Area</vt:lpstr>
      <vt:lpstr>'904'!Print_Area</vt:lpstr>
      <vt:lpstr>'928 '!Print_Area</vt:lpstr>
      <vt:lpstr>'139'!Print_Titles</vt:lpstr>
      <vt:lpstr>'193'!Print_Titles</vt:lpstr>
      <vt:lpstr>'223'!Print_Titles</vt:lpstr>
      <vt:lpstr>'225'!Print_Titles</vt:lpstr>
      <vt:lpstr>'295'!Print_Titles</vt:lpstr>
      <vt:lpstr>'339'!Print_Titles</vt:lpstr>
      <vt:lpstr>'446'!Print_Titles</vt:lpstr>
      <vt:lpstr>'509'!Print_Titles</vt:lpstr>
      <vt:lpstr>'512'!Print_Titles</vt:lpstr>
      <vt:lpstr>'551'!Print_Titles</vt:lpstr>
      <vt:lpstr>'579'!Print_Titles</vt:lpstr>
      <vt:lpstr>'591'!Print_Titles</vt:lpstr>
      <vt:lpstr>'615'!Print_Titles</vt:lpstr>
      <vt:lpstr>'644'!Print_Titles</vt:lpstr>
      <vt:lpstr>'685'!Print_Titles</vt:lpstr>
      <vt:lpstr>'689'!Print_Titles</vt:lpstr>
      <vt:lpstr>'744'!Print_Titles</vt:lpstr>
      <vt:lpstr>'772'!Print_Titles</vt:lpstr>
      <vt:lpstr>'807'!Print_Titles</vt:lpstr>
      <vt:lpstr>'842'!Print_Titles</vt:lpstr>
      <vt:lpstr>'904'!Print_Titles</vt:lpstr>
      <vt:lpstr>'928 '!Print_Titles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2024-2,3,4,5</dc:title>
  <dc:creator>dceustet</dc:creator>
  <cp:lastModifiedBy>Bart Baeyens</cp:lastModifiedBy>
  <cp:lastPrinted>2024-11-25T10:36:25Z</cp:lastPrinted>
  <dcterms:created xsi:type="dcterms:W3CDTF">2012-03-19T07:59:52Z</dcterms:created>
  <dcterms:modified xsi:type="dcterms:W3CDTF">2025-01-07T12:28:09Z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