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ienst_REE\Ringtesten\E0003 (L15W4) ringtesten LNElucht (LABS)\LABS2024\9. Rapportering\eindrapport\bijlagen\Deel 3 per parameter\"/>
    </mc:Choice>
  </mc:AlternateContent>
  <xr:revisionPtr revIDLastSave="0" documentId="13_ncr:1_{999E2FFA-877A-4307-ACEE-7F04613B82A4}" xr6:coauthVersionLast="47" xr6:coauthVersionMax="47" xr10:uidLastSave="{00000000-0000-0000-0000-000000000000}"/>
  <bookViews>
    <workbookView xWindow="28680" yWindow="-120" windowWidth="29040" windowHeight="15840" tabRatio="849" xr2:uid="{00000000-000D-0000-FFFF-FFFF00000000}"/>
  </bookViews>
  <sheets>
    <sheet name="TOC stap 1" sheetId="33" r:id="rId1"/>
    <sheet name="TOC stap 2" sheetId="34" r:id="rId2"/>
    <sheet name="TOC stap 3" sheetId="29" r:id="rId3"/>
    <sheet name="TOC stap 13" sheetId="30" r:id="rId4"/>
    <sheet name="RRF" sheetId="35" r:id="rId5"/>
  </sheets>
  <definedNames>
    <definedName name="_xlnm.Print_Area" localSheetId="0">'TOC stap 1'!$A$1:$W$16</definedName>
    <definedName name="_xlnm.Print_Area" localSheetId="3">'TOC stap 13'!$A$1:$W$15</definedName>
    <definedName name="_xlnm.Print_Area" localSheetId="1">'TOC stap 2'!$A$1:$W$15</definedName>
    <definedName name="_xlnm.Print_Area" localSheetId="2">'TOC stap 3'!$A$1:$W$15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6" i="35" l="1"/>
  <c r="U45" i="35"/>
  <c r="U44" i="35"/>
  <c r="D6" i="34"/>
  <c r="D6" i="33"/>
  <c r="B52" i="35"/>
  <c r="C52" i="35"/>
  <c r="D52" i="35"/>
  <c r="E52" i="35"/>
  <c r="F52" i="35"/>
  <c r="G52" i="35"/>
  <c r="H52" i="35"/>
  <c r="I52" i="35"/>
  <c r="J52" i="35"/>
  <c r="K52" i="35"/>
  <c r="L52" i="35"/>
  <c r="M52" i="35"/>
  <c r="N52" i="35"/>
  <c r="O52" i="35"/>
  <c r="P52" i="35"/>
  <c r="Q52" i="35"/>
  <c r="R52" i="35"/>
  <c r="S52" i="35"/>
  <c r="T52" i="35"/>
  <c r="C53" i="35"/>
  <c r="D53" i="35"/>
  <c r="E53" i="35"/>
  <c r="F53" i="35"/>
  <c r="G53" i="35"/>
  <c r="H53" i="35"/>
  <c r="I53" i="35"/>
  <c r="J53" i="35"/>
  <c r="K53" i="35"/>
  <c r="L53" i="35"/>
  <c r="M53" i="35"/>
  <c r="N53" i="35"/>
  <c r="O53" i="35"/>
  <c r="P53" i="35"/>
  <c r="Q53" i="35"/>
  <c r="R53" i="35"/>
  <c r="S53" i="35"/>
  <c r="T53" i="35"/>
  <c r="C54" i="35"/>
  <c r="D54" i="35"/>
  <c r="E54" i="35"/>
  <c r="F54" i="35"/>
  <c r="G54" i="35"/>
  <c r="H54" i="35"/>
  <c r="I54" i="35"/>
  <c r="J54" i="35"/>
  <c r="K54" i="35"/>
  <c r="L54" i="35"/>
  <c r="M54" i="35"/>
  <c r="N54" i="35"/>
  <c r="O54" i="35"/>
  <c r="P54" i="35"/>
  <c r="Q54" i="35"/>
  <c r="R54" i="35"/>
  <c r="S54" i="35"/>
  <c r="T54" i="35"/>
  <c r="B54" i="35"/>
  <c r="B53" i="35"/>
  <c r="A51" i="35"/>
  <c r="B50" i="35"/>
  <c r="B49" i="35"/>
  <c r="B48" i="35"/>
  <c r="A47" i="35"/>
  <c r="B46" i="35"/>
  <c r="B45" i="35"/>
  <c r="B44" i="35"/>
  <c r="M30" i="35" l="1"/>
  <c r="M31" i="35"/>
  <c r="M32" i="35"/>
  <c r="C44" i="35"/>
  <c r="D44" i="35"/>
  <c r="E44" i="35"/>
  <c r="F44" i="35"/>
  <c r="G44" i="35"/>
  <c r="H44" i="35"/>
  <c r="I44" i="35"/>
  <c r="J44" i="35"/>
  <c r="K44" i="35"/>
  <c r="L44" i="35"/>
  <c r="M44" i="35"/>
  <c r="N44" i="35"/>
  <c r="O44" i="35"/>
  <c r="P44" i="35"/>
  <c r="Q44" i="35"/>
  <c r="R44" i="35"/>
  <c r="S44" i="35"/>
  <c r="T44" i="35"/>
  <c r="C45" i="35"/>
  <c r="D45" i="35"/>
  <c r="E45" i="35"/>
  <c r="F45" i="35"/>
  <c r="G45" i="35"/>
  <c r="H45" i="35"/>
  <c r="I45" i="35"/>
  <c r="J45" i="35"/>
  <c r="K45" i="35"/>
  <c r="L45" i="35"/>
  <c r="M45" i="35"/>
  <c r="N45" i="35"/>
  <c r="O45" i="35"/>
  <c r="P45" i="35"/>
  <c r="Q45" i="35"/>
  <c r="R45" i="35"/>
  <c r="S45" i="35"/>
  <c r="T45" i="35"/>
  <c r="C46" i="35"/>
  <c r="D46" i="35"/>
  <c r="E46" i="35"/>
  <c r="F46" i="35"/>
  <c r="G46" i="35"/>
  <c r="H46" i="35"/>
  <c r="I46" i="35"/>
  <c r="J46" i="35"/>
  <c r="K46" i="35"/>
  <c r="L46" i="35"/>
  <c r="M46" i="35"/>
  <c r="N46" i="35"/>
  <c r="O46" i="35"/>
  <c r="P46" i="35"/>
  <c r="Q46" i="35"/>
  <c r="R46" i="35"/>
  <c r="S46" i="35"/>
  <c r="T46" i="35"/>
  <c r="C48" i="35"/>
  <c r="D48" i="35"/>
  <c r="E48" i="35"/>
  <c r="F48" i="35"/>
  <c r="G48" i="35"/>
  <c r="H48" i="35"/>
  <c r="I48" i="35"/>
  <c r="J48" i="35"/>
  <c r="K48" i="35"/>
  <c r="L48" i="35"/>
  <c r="M48" i="35"/>
  <c r="N48" i="35"/>
  <c r="O48" i="35"/>
  <c r="P48" i="35"/>
  <c r="Q48" i="35"/>
  <c r="R48" i="35"/>
  <c r="S48" i="35"/>
  <c r="T48" i="35"/>
  <c r="C49" i="35"/>
  <c r="D49" i="35"/>
  <c r="E49" i="35"/>
  <c r="F49" i="35"/>
  <c r="G49" i="35"/>
  <c r="H49" i="35"/>
  <c r="I49" i="35"/>
  <c r="J49" i="35"/>
  <c r="K49" i="35"/>
  <c r="L49" i="35"/>
  <c r="M49" i="35"/>
  <c r="N49" i="35"/>
  <c r="O49" i="35"/>
  <c r="P49" i="35"/>
  <c r="Q49" i="35"/>
  <c r="R49" i="35"/>
  <c r="S49" i="35"/>
  <c r="T49" i="35"/>
  <c r="C50" i="35"/>
  <c r="D50" i="35"/>
  <c r="E50" i="35"/>
  <c r="F50" i="35"/>
  <c r="G50" i="35"/>
  <c r="H50" i="35"/>
  <c r="I50" i="35"/>
  <c r="J50" i="35"/>
  <c r="K50" i="35"/>
  <c r="L50" i="35"/>
  <c r="M50" i="35"/>
  <c r="N50" i="35"/>
  <c r="O50" i="35"/>
  <c r="P50" i="35"/>
  <c r="Q50" i="35"/>
  <c r="R50" i="35"/>
  <c r="S50" i="35"/>
  <c r="T50" i="35"/>
  <c r="I11" i="30" l="1"/>
  <c r="D6" i="29" l="1"/>
  <c r="D6" i="30"/>
  <c r="F27" i="33"/>
  <c r="H27" i="33" s="1"/>
  <c r="I27" i="33"/>
  <c r="F28" i="33"/>
  <c r="H28" i="33" s="1"/>
  <c r="I28" i="33"/>
  <c r="F29" i="33"/>
  <c r="H29" i="33" s="1"/>
  <c r="I29" i="33"/>
  <c r="F27" i="30"/>
  <c r="H27" i="30" s="1"/>
  <c r="I27" i="30"/>
  <c r="F28" i="30"/>
  <c r="H28" i="30" s="1"/>
  <c r="I28" i="30"/>
  <c r="F29" i="30"/>
  <c r="H29" i="30" s="1"/>
  <c r="I29" i="30"/>
  <c r="I27" i="34"/>
  <c r="I28" i="34"/>
  <c r="I29" i="34"/>
  <c r="F27" i="34"/>
  <c r="H27" i="34" s="1"/>
  <c r="F28" i="34"/>
  <c r="H28" i="34" s="1"/>
  <c r="F29" i="34"/>
  <c r="H29" i="34" s="1"/>
  <c r="I27" i="29"/>
  <c r="I28" i="29"/>
  <c r="I29" i="29"/>
  <c r="F27" i="29"/>
  <c r="H27" i="29" s="1"/>
  <c r="F28" i="29"/>
  <c r="H28" i="29" s="1"/>
  <c r="F29" i="29"/>
  <c r="H29" i="29" s="1"/>
  <c r="T27" i="35"/>
  <c r="R25" i="35"/>
  <c r="S25" i="35"/>
  <c r="T25" i="35"/>
  <c r="R26" i="35"/>
  <c r="S26" i="35"/>
  <c r="T26" i="35"/>
  <c r="R27" i="35"/>
  <c r="S27" i="35"/>
  <c r="R28" i="35"/>
  <c r="S28" i="35"/>
  <c r="T28" i="35"/>
  <c r="R29" i="35"/>
  <c r="S29" i="35"/>
  <c r="T29" i="35"/>
  <c r="R30" i="35"/>
  <c r="S30" i="35"/>
  <c r="T30" i="35"/>
  <c r="R31" i="35"/>
  <c r="S31" i="35"/>
  <c r="T31" i="35"/>
  <c r="R32" i="35"/>
  <c r="S32" i="35"/>
  <c r="T32" i="35"/>
  <c r="R33" i="35"/>
  <c r="S33" i="35"/>
  <c r="T33" i="35"/>
  <c r="R34" i="35"/>
  <c r="S34" i="35"/>
  <c r="T34" i="35"/>
  <c r="R35" i="35"/>
  <c r="S35" i="35"/>
  <c r="T35" i="35"/>
  <c r="R36" i="35"/>
  <c r="S36" i="35"/>
  <c r="T36" i="35"/>
  <c r="R37" i="35"/>
  <c r="S37" i="35"/>
  <c r="T37" i="35"/>
  <c r="A43" i="35"/>
  <c r="U29" i="35"/>
  <c r="U30" i="35"/>
  <c r="U31" i="35"/>
  <c r="U32" i="35"/>
  <c r="U33" i="35"/>
  <c r="U34" i="35"/>
  <c r="U35" i="35"/>
  <c r="U36" i="35"/>
  <c r="U28" i="35"/>
  <c r="I12" i="34" l="1"/>
  <c r="I13" i="34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B25" i="35" l="1"/>
  <c r="U53" i="35" l="1"/>
  <c r="U54" i="35"/>
  <c r="U52" i="35"/>
  <c r="U49" i="35"/>
  <c r="U50" i="35"/>
  <c r="U48" i="35"/>
  <c r="F26" i="34" l="1"/>
  <c r="H26" i="34" s="1"/>
  <c r="F26" i="29"/>
  <c r="H26" i="29" s="1"/>
  <c r="F26" i="30"/>
  <c r="H26" i="30" s="1"/>
  <c r="F26" i="33"/>
  <c r="H26" i="33" s="1"/>
  <c r="V26" i="35"/>
  <c r="V27" i="35"/>
  <c r="V28" i="35"/>
  <c r="V29" i="35"/>
  <c r="V30" i="35"/>
  <c r="V31" i="35"/>
  <c r="V32" i="35"/>
  <c r="V33" i="35"/>
  <c r="V34" i="35"/>
  <c r="V35" i="35"/>
  <c r="V36" i="35"/>
  <c r="V37" i="35"/>
  <c r="V25" i="35"/>
  <c r="Q27" i="35" l="1"/>
  <c r="O25" i="35"/>
  <c r="P25" i="35"/>
  <c r="O26" i="35"/>
  <c r="P26" i="35"/>
  <c r="O27" i="35"/>
  <c r="P27" i="35"/>
  <c r="O28" i="35"/>
  <c r="P28" i="35"/>
  <c r="O29" i="35"/>
  <c r="P29" i="35"/>
  <c r="O30" i="35"/>
  <c r="P30" i="35"/>
  <c r="O31" i="35"/>
  <c r="P31" i="35"/>
  <c r="O32" i="35"/>
  <c r="P32" i="35"/>
  <c r="O33" i="35"/>
  <c r="P33" i="35"/>
  <c r="O34" i="35"/>
  <c r="P34" i="35"/>
  <c r="O35" i="35"/>
  <c r="P35" i="35"/>
  <c r="O36" i="35"/>
  <c r="P36" i="35"/>
  <c r="O37" i="35"/>
  <c r="P37" i="35"/>
  <c r="F11" i="33" l="1"/>
  <c r="F12" i="33"/>
  <c r="H12" i="33" s="1"/>
  <c r="F13" i="33"/>
  <c r="H13" i="33" s="1"/>
  <c r="F14" i="33"/>
  <c r="H14" i="33" s="1"/>
  <c r="F15" i="33"/>
  <c r="H15" i="33" s="1"/>
  <c r="F16" i="33"/>
  <c r="H16" i="33" s="1"/>
  <c r="F17" i="33"/>
  <c r="H17" i="33" s="1"/>
  <c r="F18" i="33"/>
  <c r="H18" i="33" s="1"/>
  <c r="F19" i="33"/>
  <c r="H19" i="33" s="1"/>
  <c r="F20" i="33"/>
  <c r="H20" i="33" s="1"/>
  <c r="F21" i="33"/>
  <c r="H21" i="33" s="1"/>
  <c r="F22" i="33"/>
  <c r="H22" i="33" s="1"/>
  <c r="F23" i="33"/>
  <c r="H23" i="33" s="1"/>
  <c r="F24" i="33"/>
  <c r="H24" i="33" s="1"/>
  <c r="F25" i="33"/>
  <c r="H25" i="33" s="1"/>
  <c r="F11" i="34"/>
  <c r="F12" i="34"/>
  <c r="H12" i="34" s="1"/>
  <c r="F13" i="34"/>
  <c r="H13" i="34" s="1"/>
  <c r="F14" i="34"/>
  <c r="H14" i="34" s="1"/>
  <c r="F15" i="34"/>
  <c r="H15" i="34" s="1"/>
  <c r="F16" i="34"/>
  <c r="H16" i="34" s="1"/>
  <c r="F17" i="34"/>
  <c r="H17" i="34" s="1"/>
  <c r="F18" i="34"/>
  <c r="H18" i="34" s="1"/>
  <c r="F19" i="34"/>
  <c r="H19" i="34" s="1"/>
  <c r="F20" i="34"/>
  <c r="H20" i="34" s="1"/>
  <c r="F21" i="34"/>
  <c r="H21" i="34" s="1"/>
  <c r="F22" i="34"/>
  <c r="H22" i="34" s="1"/>
  <c r="F23" i="34"/>
  <c r="H23" i="34" s="1"/>
  <c r="F24" i="34"/>
  <c r="H24" i="34" s="1"/>
  <c r="F25" i="34"/>
  <c r="H25" i="34" s="1"/>
  <c r="F11" i="29"/>
  <c r="F12" i="29"/>
  <c r="H12" i="29" s="1"/>
  <c r="F13" i="29"/>
  <c r="H13" i="29" s="1"/>
  <c r="F14" i="29"/>
  <c r="H14" i="29" s="1"/>
  <c r="F15" i="29"/>
  <c r="H15" i="29" s="1"/>
  <c r="F16" i="29"/>
  <c r="H16" i="29" s="1"/>
  <c r="F17" i="29"/>
  <c r="H17" i="29" s="1"/>
  <c r="F18" i="29"/>
  <c r="H18" i="29" s="1"/>
  <c r="F19" i="29"/>
  <c r="H19" i="29" s="1"/>
  <c r="F20" i="29"/>
  <c r="H20" i="29" s="1"/>
  <c r="F21" i="29"/>
  <c r="H21" i="29" s="1"/>
  <c r="F22" i="29"/>
  <c r="H22" i="29" s="1"/>
  <c r="F23" i="29"/>
  <c r="H23" i="29" s="1"/>
  <c r="F24" i="29"/>
  <c r="H24" i="29" s="1"/>
  <c r="F25" i="29"/>
  <c r="H25" i="29" s="1"/>
  <c r="F11" i="30"/>
  <c r="F12" i="30"/>
  <c r="H12" i="30" s="1"/>
  <c r="F13" i="30"/>
  <c r="H13" i="30" s="1"/>
  <c r="F14" i="30"/>
  <c r="H14" i="30" s="1"/>
  <c r="F15" i="30"/>
  <c r="H15" i="30" s="1"/>
  <c r="F16" i="30"/>
  <c r="H16" i="30" s="1"/>
  <c r="F17" i="30"/>
  <c r="H17" i="30" s="1"/>
  <c r="F18" i="30"/>
  <c r="H18" i="30" s="1"/>
  <c r="F19" i="30"/>
  <c r="H19" i="30" s="1"/>
  <c r="F20" i="30"/>
  <c r="H20" i="30" s="1"/>
  <c r="F21" i="30"/>
  <c r="H21" i="30" s="1"/>
  <c r="F22" i="30"/>
  <c r="H22" i="30" s="1"/>
  <c r="F23" i="30"/>
  <c r="H23" i="30" s="1"/>
  <c r="F24" i="30"/>
  <c r="H24" i="30" s="1"/>
  <c r="F25" i="30"/>
  <c r="H25" i="30" s="1"/>
  <c r="C25" i="35" l="1"/>
  <c r="D25" i="35"/>
  <c r="E25" i="35"/>
  <c r="F25" i="35"/>
  <c r="G25" i="35"/>
  <c r="H25" i="35"/>
  <c r="I25" i="35"/>
  <c r="J25" i="35"/>
  <c r="K25" i="35"/>
  <c r="L25" i="35"/>
  <c r="M25" i="35"/>
  <c r="N25" i="35"/>
  <c r="Q25" i="35"/>
  <c r="C26" i="35"/>
  <c r="D26" i="35"/>
  <c r="E26" i="35"/>
  <c r="F26" i="35"/>
  <c r="G26" i="35"/>
  <c r="H26" i="35"/>
  <c r="I26" i="35"/>
  <c r="J26" i="35"/>
  <c r="K26" i="35"/>
  <c r="L26" i="35"/>
  <c r="M26" i="35"/>
  <c r="N26" i="35"/>
  <c r="Q26" i="35"/>
  <c r="C27" i="35"/>
  <c r="D27" i="35"/>
  <c r="E27" i="35"/>
  <c r="F27" i="35"/>
  <c r="G27" i="35"/>
  <c r="H27" i="35"/>
  <c r="I27" i="35"/>
  <c r="J27" i="35"/>
  <c r="K27" i="35"/>
  <c r="L27" i="35"/>
  <c r="M27" i="35"/>
  <c r="N27" i="35"/>
  <c r="C28" i="35"/>
  <c r="D28" i="35"/>
  <c r="E28" i="35"/>
  <c r="F28" i="35"/>
  <c r="G28" i="35"/>
  <c r="H28" i="35"/>
  <c r="I28" i="35"/>
  <c r="J28" i="35"/>
  <c r="K28" i="35"/>
  <c r="L28" i="35"/>
  <c r="M28" i="35"/>
  <c r="N28" i="35"/>
  <c r="Q28" i="35"/>
  <c r="C29" i="35"/>
  <c r="D29" i="35"/>
  <c r="E29" i="35"/>
  <c r="F29" i="35"/>
  <c r="G29" i="35"/>
  <c r="H29" i="35"/>
  <c r="I29" i="35"/>
  <c r="J29" i="35"/>
  <c r="K29" i="35"/>
  <c r="L29" i="35"/>
  <c r="M29" i="35"/>
  <c r="N29" i="35"/>
  <c r="Q29" i="35"/>
  <c r="C30" i="35"/>
  <c r="D30" i="35"/>
  <c r="E30" i="35"/>
  <c r="F30" i="35"/>
  <c r="G30" i="35"/>
  <c r="H30" i="35"/>
  <c r="I30" i="35"/>
  <c r="J30" i="35"/>
  <c r="K30" i="35"/>
  <c r="L30" i="35"/>
  <c r="N30" i="35"/>
  <c r="Q30" i="35"/>
  <c r="C31" i="35"/>
  <c r="D31" i="35"/>
  <c r="E31" i="35"/>
  <c r="F31" i="35"/>
  <c r="G31" i="35"/>
  <c r="H31" i="35"/>
  <c r="I31" i="35"/>
  <c r="J31" i="35"/>
  <c r="K31" i="35"/>
  <c r="L31" i="35"/>
  <c r="N31" i="35"/>
  <c r="Q31" i="35"/>
  <c r="C32" i="35"/>
  <c r="D32" i="35"/>
  <c r="E32" i="35"/>
  <c r="F32" i="35"/>
  <c r="G32" i="35"/>
  <c r="H32" i="35"/>
  <c r="I32" i="35"/>
  <c r="J32" i="35"/>
  <c r="K32" i="35"/>
  <c r="L32" i="35"/>
  <c r="N32" i="35"/>
  <c r="Q32" i="35"/>
  <c r="C33" i="35"/>
  <c r="D33" i="35"/>
  <c r="E33" i="35"/>
  <c r="F33" i="35"/>
  <c r="G33" i="35"/>
  <c r="H33" i="35"/>
  <c r="I33" i="35"/>
  <c r="J33" i="35"/>
  <c r="K33" i="35"/>
  <c r="L33" i="35"/>
  <c r="M33" i="35"/>
  <c r="N33" i="35"/>
  <c r="Q33" i="35"/>
  <c r="C34" i="35"/>
  <c r="D34" i="35"/>
  <c r="E34" i="35"/>
  <c r="F34" i="35"/>
  <c r="G34" i="35"/>
  <c r="H34" i="35"/>
  <c r="I34" i="35"/>
  <c r="J34" i="35"/>
  <c r="K34" i="35"/>
  <c r="L34" i="35"/>
  <c r="M34" i="35"/>
  <c r="N34" i="35"/>
  <c r="Q34" i="35"/>
  <c r="C35" i="35"/>
  <c r="D35" i="35"/>
  <c r="E35" i="35"/>
  <c r="F35" i="35"/>
  <c r="G35" i="35"/>
  <c r="H35" i="35"/>
  <c r="I35" i="35"/>
  <c r="J35" i="35"/>
  <c r="K35" i="35"/>
  <c r="L35" i="35"/>
  <c r="M35" i="35"/>
  <c r="N35" i="35"/>
  <c r="Q35" i="35"/>
  <c r="C36" i="35"/>
  <c r="D36" i="35"/>
  <c r="E36" i="35"/>
  <c r="F36" i="35"/>
  <c r="G36" i="35"/>
  <c r="H36" i="35"/>
  <c r="I36" i="35"/>
  <c r="J36" i="35"/>
  <c r="K36" i="35"/>
  <c r="L36" i="35"/>
  <c r="M36" i="35"/>
  <c r="N36" i="35"/>
  <c r="Q36" i="35"/>
  <c r="C37" i="35"/>
  <c r="D37" i="35"/>
  <c r="E37" i="35"/>
  <c r="F37" i="35"/>
  <c r="G37" i="35"/>
  <c r="H37" i="35"/>
  <c r="I37" i="35"/>
  <c r="J37" i="35"/>
  <c r="K37" i="35"/>
  <c r="L37" i="35"/>
  <c r="M37" i="35"/>
  <c r="N37" i="35"/>
  <c r="Q37" i="35"/>
  <c r="I11" i="33" l="1"/>
  <c r="H11" i="33"/>
  <c r="I11" i="29" l="1"/>
  <c r="I11" i="34"/>
  <c r="H11" i="34"/>
  <c r="H11" i="29"/>
  <c r="H11" i="30"/>
  <c r="B37" i="35" l="1"/>
  <c r="B36" i="35"/>
  <c r="B35" i="35"/>
  <c r="B34" i="35"/>
  <c r="B33" i="35"/>
  <c r="B32" i="35"/>
  <c r="B31" i="35"/>
  <c r="B30" i="35"/>
  <c r="B29" i="35"/>
  <c r="B28" i="35"/>
  <c r="B27" i="35"/>
  <c r="B26" i="35"/>
  <c r="D5" i="30" l="1"/>
  <c r="D5" i="29"/>
  <c r="D5" i="34"/>
  <c r="D5" i="33"/>
</calcChain>
</file>

<file path=xl/sharedStrings.xml><?xml version="1.0" encoding="utf-8"?>
<sst xmlns="http://schemas.openxmlformats.org/spreadsheetml/2006/main" count="105" uniqueCount="32">
  <si>
    <t>Labonr.</t>
  </si>
  <si>
    <t>%</t>
  </si>
  <si>
    <t>Referentiewaarde:</t>
  </si>
  <si>
    <t>Parameter:</t>
  </si>
  <si>
    <t>Aantal Labo's:</t>
  </si>
  <si>
    <t>Z-Score 
(statistisch)</t>
  </si>
  <si>
    <t>%Afw 
(tov ref.waarde)</t>
  </si>
  <si>
    <t>TOC stap 1</t>
  </si>
  <si>
    <t>TOC stap 2</t>
  </si>
  <si>
    <t>TOC stap 13</t>
  </si>
  <si>
    <t>TOC stap 3</t>
  </si>
  <si>
    <t>Resultaat</t>
  </si>
  <si>
    <t>Stap</t>
  </si>
  <si>
    <t>Labo</t>
  </si>
  <si>
    <t>Component</t>
  </si>
  <si>
    <t>Zuurstof-</t>
  </si>
  <si>
    <t>gehalte%</t>
  </si>
  <si>
    <t>Tabel 2: gemeten concentraties (mgC/Nm³)(*) tijdens de interlaboratoriumvergelijking</t>
  </si>
  <si>
    <t>(*) normaalcondities gerefereerd naar 101,3kPa, 0°C, droog gas</t>
  </si>
  <si>
    <t>Tabel 3: Afwijking (%) van de resultaten van de deelnemers t.o.v. de referentiewaarde</t>
  </si>
  <si>
    <t>Statistisch gemiddelde:</t>
  </si>
  <si>
    <t>Statistisch standaard afw. abs.:</t>
  </si>
  <si>
    <t>Statistisch standaard afw. rel.:</t>
  </si>
  <si>
    <t>propaan</t>
  </si>
  <si>
    <t>Ref. Waarde</t>
  </si>
  <si>
    <r>
      <t>mgC/Nm</t>
    </r>
    <r>
      <rPr>
        <vertAlign val="superscript"/>
        <sz val="12"/>
        <color theme="1"/>
        <rFont val="Calibri"/>
        <family val="2"/>
        <scheme val="minor"/>
      </rPr>
      <t>3</t>
    </r>
  </si>
  <si>
    <t>Gemiddelde</t>
  </si>
  <si>
    <t>m-xyleen</t>
  </si>
  <si>
    <t>tetrachlooretheen</t>
  </si>
  <si>
    <t>cyclohexanon</t>
  </si>
  <si>
    <t>82,1</t>
  </si>
  <si>
    <t>Tabel 4: Relatieve respons factoren (RRF) bij verschillende zuurstofgehaltes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</si>
</sst>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mbria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0EE9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2" fontId="5" fillId="2" borderId="0" xfId="0" applyNumberFormat="1" applyFont="1" applyFill="1" applyAlignment="1" applyProtection="1">
      <alignment horizontal="center" vertical="center"/>
      <protection hidden="1"/>
    </xf>
    <xf numFmtId="2" fontId="7" fillId="2" borderId="0" xfId="1" applyNumberFormat="1" applyFont="1" applyFill="1" applyAlignment="1" applyProtection="1">
      <alignment horizontal="right" vertical="center"/>
      <protection hidden="1"/>
    </xf>
    <xf numFmtId="2" fontId="6" fillId="2" borderId="0" xfId="0" applyNumberFormat="1" applyFont="1" applyFill="1" applyBorder="1" applyAlignment="1" applyProtection="1">
      <alignment vertical="center"/>
      <protection hidden="1"/>
    </xf>
    <xf numFmtId="2" fontId="7" fillId="2" borderId="0" xfId="1" applyNumberFormat="1" applyFont="1" applyFill="1" applyAlignment="1" applyProtection="1">
      <alignment horizontal="center" vertical="center"/>
      <protection hidden="1"/>
    </xf>
    <xf numFmtId="2" fontId="4" fillId="2" borderId="0" xfId="1" applyNumberFormat="1" applyFont="1" applyFill="1" applyAlignment="1" applyProtection="1">
      <alignment horizontal="right" vertical="center"/>
      <protection hidden="1"/>
    </xf>
    <xf numFmtId="2" fontId="5" fillId="2" borderId="0" xfId="0" applyNumberFormat="1" applyFont="1" applyFill="1" applyBorder="1" applyAlignment="1" applyProtection="1">
      <alignment horizontal="right" vertical="center"/>
      <protection hidden="1"/>
    </xf>
    <xf numFmtId="0" fontId="4" fillId="2" borderId="0" xfId="1" applyNumberFormat="1" applyFont="1" applyFill="1" applyBorder="1" applyAlignment="1" applyProtection="1">
      <alignment horizontal="right" vertical="center"/>
      <protection hidden="1"/>
    </xf>
    <xf numFmtId="2" fontId="4" fillId="2" borderId="0" xfId="1" applyNumberFormat="1" applyFont="1" applyFill="1" applyAlignment="1" applyProtection="1">
      <alignment horizontal="center" vertical="center"/>
      <protection hidden="1"/>
    </xf>
    <xf numFmtId="2" fontId="4" fillId="2" borderId="0" xfId="0" applyNumberFormat="1" applyFont="1" applyFill="1" applyBorder="1" applyAlignment="1" applyProtection="1">
      <alignment horizontal="right" vertical="center"/>
      <protection hidden="1"/>
    </xf>
    <xf numFmtId="165" fontId="5" fillId="2" borderId="0" xfId="5" applyNumberFormat="1" applyFont="1" applyFill="1" applyBorder="1" applyAlignment="1" applyProtection="1">
      <alignment horizontal="right" vertical="center"/>
      <protection hidden="1"/>
    </xf>
    <xf numFmtId="1" fontId="4" fillId="2" borderId="0" xfId="1" applyNumberFormat="1" applyFont="1" applyFill="1" applyBorder="1" applyAlignment="1" applyProtection="1">
      <alignment horizontal="right" vertical="center"/>
      <protection hidden="1"/>
    </xf>
    <xf numFmtId="2" fontId="4" fillId="2" borderId="0" xfId="1" applyNumberFormat="1" applyFont="1" applyFill="1" applyAlignment="1" applyProtection="1">
      <alignment horizontal="center" vertical="center" wrapText="1"/>
      <protection hidden="1"/>
    </xf>
    <xf numFmtId="1" fontId="4" fillId="2" borderId="0" xfId="1" applyNumberFormat="1" applyFont="1" applyFill="1" applyAlignment="1" applyProtection="1">
      <alignment horizontal="center" vertical="center"/>
      <protection hidden="1"/>
    </xf>
    <xf numFmtId="1" fontId="5" fillId="2" borderId="0" xfId="0" applyNumberFormat="1" applyFont="1" applyFill="1" applyAlignment="1" applyProtection="1">
      <alignment horizontal="center" vertical="center"/>
      <protection hidden="1"/>
    </xf>
    <xf numFmtId="2" fontId="4" fillId="2" borderId="0" xfId="1" applyNumberFormat="1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horizontal="center"/>
      <protection hidden="1"/>
    </xf>
    <xf numFmtId="49" fontId="11" fillId="2" borderId="0" xfId="0" applyNumberFormat="1" applyFont="1" applyFill="1" applyBorder="1" applyAlignment="1" applyProtection="1">
      <alignment horizontal="center"/>
      <protection hidden="1"/>
    </xf>
    <xf numFmtId="1" fontId="4" fillId="2" borderId="0" xfId="1" applyNumberFormat="1" applyFont="1" applyFill="1" applyBorder="1" applyAlignment="1" applyProtection="1">
      <alignment horizontal="center" vertical="center"/>
      <protection hidden="1"/>
    </xf>
    <xf numFmtId="164" fontId="5" fillId="2" borderId="0" xfId="5" applyNumberFormat="1" applyFont="1" applyFill="1" applyAlignment="1" applyProtection="1">
      <alignment horizontal="center" vertical="center"/>
      <protection hidden="1"/>
    </xf>
    <xf numFmtId="9" fontId="5" fillId="2" borderId="0" xfId="5" applyFont="1" applyFill="1" applyAlignment="1" applyProtection="1">
      <alignment horizontal="center" vertical="center"/>
      <protection hidden="1"/>
    </xf>
    <xf numFmtId="2" fontId="5" fillId="2" borderId="0" xfId="0" applyNumberFormat="1" applyFont="1" applyFill="1" applyBorder="1" applyAlignment="1" applyProtection="1">
      <alignment horizontal="center" vertical="center"/>
      <protection hidden="1"/>
    </xf>
    <xf numFmtId="1" fontId="5" fillId="2" borderId="0" xfId="0" applyNumberFormat="1" applyFont="1" applyFill="1" applyBorder="1" applyAlignment="1" applyProtection="1">
      <alignment horizontal="center" vertical="center"/>
      <protection hidden="1"/>
    </xf>
    <xf numFmtId="0" fontId="11" fillId="2" borderId="0" xfId="0" quotePrefix="1" applyFont="1" applyFill="1" applyBorder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0" fontId="4" fillId="2" borderId="1" xfId="1" applyFont="1" applyFill="1" applyBorder="1" applyAlignment="1" applyProtection="1">
      <alignment horizontal="center"/>
      <protection hidden="1"/>
    </xf>
    <xf numFmtId="0" fontId="4" fillId="2" borderId="2" xfId="1" applyFont="1" applyFill="1" applyBorder="1" applyAlignment="1" applyProtection="1">
      <alignment horizontal="center" wrapText="1"/>
      <protection hidden="1"/>
    </xf>
    <xf numFmtId="0" fontId="4" fillId="2" borderId="9" xfId="1" applyFont="1" applyFill="1" applyBorder="1" applyAlignment="1" applyProtection="1">
      <alignment horizontal="center"/>
      <protection hidden="1"/>
    </xf>
    <xf numFmtId="0" fontId="9" fillId="2" borderId="3" xfId="0" applyFont="1" applyFill="1" applyBorder="1" applyAlignment="1" applyProtection="1">
      <alignment horizontal="center"/>
      <protection hidden="1"/>
    </xf>
    <xf numFmtId="0" fontId="9" fillId="2" borderId="3" xfId="0" quotePrefix="1" applyFont="1" applyFill="1" applyBorder="1" applyAlignment="1" applyProtection="1">
      <alignment horizontal="center"/>
      <protection hidden="1"/>
    </xf>
    <xf numFmtId="0" fontId="4" fillId="2" borderId="5" xfId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Protection="1">
      <protection hidden="1"/>
    </xf>
    <xf numFmtId="0" fontId="5" fillId="2" borderId="0" xfId="0" quotePrefix="1" applyFont="1" applyFill="1" applyBorder="1" applyProtection="1">
      <protection hidden="1"/>
    </xf>
    <xf numFmtId="2" fontId="5" fillId="2" borderId="3" xfId="0" applyNumberFormat="1" applyFont="1" applyFill="1" applyBorder="1" applyAlignment="1" applyProtection="1">
      <alignment horizontal="center"/>
      <protection hidden="1"/>
    </xf>
    <xf numFmtId="165" fontId="0" fillId="2" borderId="3" xfId="0" applyNumberFormat="1" applyFont="1" applyFill="1" applyBorder="1" applyAlignment="1" applyProtection="1">
      <alignment horizontal="center"/>
      <protection hidden="1"/>
    </xf>
    <xf numFmtId="9" fontId="5" fillId="2" borderId="0" xfId="5" applyNumberFormat="1" applyFont="1" applyFill="1" applyBorder="1" applyProtection="1">
      <protection hidden="1"/>
    </xf>
    <xf numFmtId="0" fontId="4" fillId="2" borderId="0" xfId="1" applyFont="1" applyFill="1" applyProtection="1">
      <protection hidden="1"/>
    </xf>
    <xf numFmtId="0" fontId="4" fillId="2" borderId="0" xfId="1" applyFont="1" applyFill="1" applyAlignment="1" applyProtection="1">
      <alignment horizontal="center"/>
      <protection hidden="1"/>
    </xf>
    <xf numFmtId="0" fontId="4" fillId="2" borderId="4" xfId="1" applyFont="1" applyFill="1" applyBorder="1" applyAlignment="1" applyProtection="1">
      <alignment horizontal="center"/>
      <protection hidden="1"/>
    </xf>
    <xf numFmtId="0" fontId="4" fillId="2" borderId="3" xfId="1" applyFont="1" applyFill="1" applyBorder="1" applyAlignment="1" applyProtection="1">
      <alignment horizontal="center"/>
      <protection hidden="1"/>
    </xf>
    <xf numFmtId="166" fontId="4" fillId="2" borderId="4" xfId="5" applyNumberFormat="1" applyFont="1" applyFill="1" applyBorder="1" applyAlignment="1" applyProtection="1">
      <alignment horizontal="center"/>
      <protection hidden="1"/>
    </xf>
    <xf numFmtId="166" fontId="4" fillId="2" borderId="3" xfId="5" applyNumberFormat="1" applyFont="1" applyFill="1" applyBorder="1" applyAlignment="1" applyProtection="1">
      <alignment horizontal="center"/>
      <protection hidden="1"/>
    </xf>
    <xf numFmtId="166" fontId="5" fillId="2" borderId="0" xfId="0" applyNumberFormat="1" applyFont="1" applyFill="1" applyProtection="1">
      <protection hidden="1"/>
    </xf>
    <xf numFmtId="2" fontId="4" fillId="2" borderId="0" xfId="4" applyNumberFormat="1" applyFont="1" applyFill="1" applyBorder="1" applyAlignment="1" applyProtection="1">
      <alignment horizontal="center" vertical="center"/>
      <protection hidden="1"/>
    </xf>
    <xf numFmtId="0" fontId="4" fillId="2" borderId="0" xfId="1" applyFont="1" applyFill="1" applyBorder="1" applyAlignment="1" applyProtection="1">
      <alignment horizontal="center"/>
      <protection hidden="1"/>
    </xf>
    <xf numFmtId="0" fontId="4" fillId="2" borderId="1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 applyProtection="1">
      <alignment horizontal="center"/>
      <protection hidden="1"/>
    </xf>
    <xf numFmtId="2" fontId="4" fillId="2" borderId="3" xfId="0" applyNumberFormat="1" applyFont="1" applyFill="1" applyBorder="1" applyAlignment="1" applyProtection="1">
      <alignment horizontal="center" vertical="center"/>
      <protection hidden="1"/>
    </xf>
    <xf numFmtId="165" fontId="4" fillId="2" borderId="7" xfId="1" applyNumberFormat="1" applyFont="1" applyFill="1" applyBorder="1" applyAlignment="1" applyProtection="1">
      <alignment horizontal="center"/>
      <protection hidden="1"/>
    </xf>
    <xf numFmtId="1" fontId="4" fillId="2" borderId="0" xfId="1" applyNumberFormat="1" applyFont="1" applyFill="1" applyAlignment="1" applyProtection="1">
      <alignment horizontal="center"/>
      <protection hidden="1"/>
    </xf>
    <xf numFmtId="1" fontId="4" fillId="2" borderId="0" xfId="1" applyNumberFormat="1" applyFont="1" applyFill="1" applyBorder="1" applyAlignment="1" applyProtection="1">
      <alignment horizontal="center"/>
      <protection hidden="1"/>
    </xf>
    <xf numFmtId="1" fontId="10" fillId="2" borderId="0" xfId="1" applyNumberFormat="1" applyFont="1" applyFill="1" applyBorder="1" applyAlignment="1" applyProtection="1">
      <alignment horizontal="center"/>
      <protection hidden="1"/>
    </xf>
    <xf numFmtId="2" fontId="4" fillId="2" borderId="0" xfId="1" applyNumberFormat="1" applyFont="1" applyFill="1" applyBorder="1" applyAlignment="1" applyProtection="1">
      <alignment horizontal="right" vertical="center"/>
      <protection hidden="1"/>
    </xf>
    <xf numFmtId="49" fontId="0" fillId="2" borderId="0" xfId="0" applyNumberFormat="1" applyFont="1" applyFill="1" applyBorder="1" applyAlignment="1" applyProtection="1">
      <alignment horizontal="center"/>
      <protection hidden="1"/>
    </xf>
    <xf numFmtId="0" fontId="9" fillId="2" borderId="0" xfId="0" applyFont="1" applyFill="1" applyBorder="1" applyAlignment="1">
      <alignment horizontal="center"/>
    </xf>
    <xf numFmtId="0" fontId="9" fillId="2" borderId="0" xfId="0" quotePrefix="1" applyFont="1" applyFill="1" applyBorder="1" applyAlignment="1">
      <alignment horizontal="center"/>
    </xf>
    <xf numFmtId="2" fontId="5" fillId="0" borderId="3" xfId="0" applyNumberFormat="1" applyFont="1" applyFill="1" applyBorder="1" applyAlignment="1" applyProtection="1">
      <alignment horizontal="center"/>
      <protection hidden="1"/>
    </xf>
    <xf numFmtId="2" fontId="12" fillId="3" borderId="0" xfId="0" applyNumberFormat="1" applyFont="1" applyFill="1" applyBorder="1" applyAlignment="1">
      <alignment horizontal="center"/>
    </xf>
    <xf numFmtId="0" fontId="7" fillId="2" borderId="8" xfId="1" applyFont="1" applyFill="1" applyBorder="1" applyAlignment="1" applyProtection="1">
      <alignment horizontal="center"/>
      <protection hidden="1"/>
    </xf>
    <xf numFmtId="0" fontId="4" fillId="2" borderId="0" xfId="1" applyFont="1" applyFill="1" applyBorder="1" applyAlignment="1" applyProtection="1">
      <alignment horizontal="center"/>
      <protection hidden="1"/>
    </xf>
    <xf numFmtId="165" fontId="0" fillId="2" borderId="10" xfId="0" applyNumberFormat="1" applyFont="1" applyFill="1" applyBorder="1" applyAlignment="1" applyProtection="1">
      <alignment horizontal="center"/>
      <protection hidden="1"/>
    </xf>
    <xf numFmtId="165" fontId="5" fillId="2" borderId="10" xfId="0" applyNumberFormat="1" applyFont="1" applyFill="1" applyBorder="1" applyAlignment="1" applyProtection="1">
      <alignment horizontal="center"/>
      <protection hidden="1"/>
    </xf>
    <xf numFmtId="0" fontId="7" fillId="2" borderId="12" xfId="1" applyFont="1" applyFill="1" applyBorder="1" applyAlignment="1" applyProtection="1">
      <alignment horizontal="center"/>
      <protection hidden="1"/>
    </xf>
    <xf numFmtId="0" fontId="7" fillId="2" borderId="8" xfId="1" applyFont="1" applyFill="1" applyBorder="1" applyAlignment="1" applyProtection="1">
      <alignment horizontal="center"/>
      <protection hidden="1"/>
    </xf>
    <xf numFmtId="0" fontId="4" fillId="2" borderId="0" xfId="1" applyFont="1" applyFill="1" applyAlignment="1" applyProtection="1">
      <alignment horizontal="center"/>
      <protection hidden="1"/>
    </xf>
    <xf numFmtId="2" fontId="7" fillId="2" borderId="11" xfId="1" applyNumberFormat="1" applyFont="1" applyFill="1" applyBorder="1" applyAlignment="1" applyProtection="1">
      <alignment horizontal="center"/>
      <protection hidden="1"/>
    </xf>
    <xf numFmtId="0" fontId="7" fillId="2" borderId="0" xfId="1" applyFont="1" applyFill="1" applyBorder="1" applyAlignment="1" applyProtection="1">
      <alignment horizontal="center"/>
      <protection hidden="1"/>
    </xf>
    <xf numFmtId="0" fontId="4" fillId="2" borderId="1" xfId="1" applyFont="1" applyFill="1" applyBorder="1" applyAlignment="1" applyProtection="1">
      <alignment horizontal="center" vertical="center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</cellXfs>
  <cellStyles count="7">
    <cellStyle name="Normal" xfId="0" builtinId="0"/>
    <cellStyle name="Normal 2" xfId="1" xr:uid="{00000000-0005-0000-0000-000001000000}"/>
    <cellStyle name="Normal 2 2" xfId="6" xr:uid="{00000000-0005-0000-0000-000002000000}"/>
    <cellStyle name="Normal 3" xfId="2" xr:uid="{00000000-0005-0000-0000-000003000000}"/>
    <cellStyle name="Normal 4" xfId="3" xr:uid="{00000000-0005-0000-0000-000004000000}"/>
    <cellStyle name="Percent" xfId="5" builtinId="5"/>
    <cellStyle name="Percent 2" xfId="4" xr:uid="{00000000-0005-0000-0000-000006000000}"/>
  </cellStyles>
  <dxfs count="28">
    <dxf>
      <font>
        <color auto="1"/>
      </font>
      <fill>
        <patternFill>
          <bgColor rgb="FFFF5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5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TOC stap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'TOC stap 1'!$H$10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'TOC stap 1'!$C$11:$C$29</c:f>
              <c:numCache>
                <c:formatCode>General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'TOC stap 1'!$H$11:$H$29</c:f>
              <c:numCache>
                <c:formatCode>0.000</c:formatCode>
                <c:ptCount val="19"/>
                <c:pt idx="0">
                  <c:v>0.90322580645161277</c:v>
                </c:pt>
                <c:pt idx="1">
                  <c:v>0.93279569892473124</c:v>
                </c:pt>
                <c:pt idx="2">
                  <c:v>1.0053763440860215</c:v>
                </c:pt>
                <c:pt idx="3">
                  <c:v>0.95161290322580638</c:v>
                </c:pt>
                <c:pt idx="4">
                  <c:v>0.95967741935483875</c:v>
                </c:pt>
                <c:pt idx="5">
                  <c:v>0.9838709677419355</c:v>
                </c:pt>
                <c:pt idx="6">
                  <c:v>0.93279569892473124</c:v>
                </c:pt>
                <c:pt idx="7">
                  <c:v>0.97043010752688164</c:v>
                </c:pt>
                <c:pt idx="8">
                  <c:v>0.96774193548387089</c:v>
                </c:pt>
                <c:pt idx="9">
                  <c:v>0.9731182795698925</c:v>
                </c:pt>
                <c:pt idx="10">
                  <c:v>0.93010752688172038</c:v>
                </c:pt>
                <c:pt idx="11">
                  <c:v>0.92204301075268802</c:v>
                </c:pt>
                <c:pt idx="12">
                  <c:v>0.96774193548387089</c:v>
                </c:pt>
                <c:pt idx="13">
                  <c:v>0.99193548387096764</c:v>
                </c:pt>
                <c:pt idx="14">
                  <c:v>0.92204301075268802</c:v>
                </c:pt>
                <c:pt idx="15">
                  <c:v>0.94086021505376338</c:v>
                </c:pt>
                <c:pt idx="16">
                  <c:v>0.98924731182795678</c:v>
                </c:pt>
                <c:pt idx="17">
                  <c:v>0.97849462365591389</c:v>
                </c:pt>
                <c:pt idx="18">
                  <c:v>0.83467741935483875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08-4BC2-A74A-C4A01FC5DBF1}"/>
            </c:ext>
          </c:extLst>
        </c:ser>
        <c:ser>
          <c:idx val="1"/>
          <c:order val="1"/>
          <c:tx>
            <c:strRef>
              <c:f>'TOC stap 1'!$I$10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'TOC stap 1'!$C$11:$C$29</c:f>
              <c:numCache>
                <c:formatCode>General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'TOC stap 1'!$I$11:$I$29</c:f>
              <c:numCache>
                <c:formatCode>0.00</c:formatCode>
                <c:ptCount val="19"/>
                <c:pt idx="0">
                  <c:v>0.95403225806451608</c:v>
                </c:pt>
                <c:pt idx="1">
                  <c:v>0.95403225806451608</c:v>
                </c:pt>
                <c:pt idx="2">
                  <c:v>0.95403225806451608</c:v>
                </c:pt>
                <c:pt idx="3">
                  <c:v>0.95403225806451608</c:v>
                </c:pt>
                <c:pt idx="4">
                  <c:v>0.95403225806451608</c:v>
                </c:pt>
                <c:pt idx="5">
                  <c:v>0.95403225806451608</c:v>
                </c:pt>
                <c:pt idx="6">
                  <c:v>0.95403225806451608</c:v>
                </c:pt>
                <c:pt idx="7">
                  <c:v>0.95403225806451608</c:v>
                </c:pt>
                <c:pt idx="8">
                  <c:v>0.95403225806451608</c:v>
                </c:pt>
                <c:pt idx="9">
                  <c:v>0.95403225806451608</c:v>
                </c:pt>
                <c:pt idx="10">
                  <c:v>0.95403225806451608</c:v>
                </c:pt>
                <c:pt idx="11">
                  <c:v>0.95403225806451608</c:v>
                </c:pt>
                <c:pt idx="12">
                  <c:v>0.95403225806451608</c:v>
                </c:pt>
                <c:pt idx="13">
                  <c:v>0.95403225806451608</c:v>
                </c:pt>
                <c:pt idx="14">
                  <c:v>0.95403225806451608</c:v>
                </c:pt>
                <c:pt idx="15">
                  <c:v>0.95403225806451608</c:v>
                </c:pt>
                <c:pt idx="16">
                  <c:v>0.95403225806451608</c:v>
                </c:pt>
                <c:pt idx="17">
                  <c:v>0.95403225806451608</c:v>
                </c:pt>
                <c:pt idx="18">
                  <c:v>0.95403225806451608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08-4BC2-A74A-C4A01FC5D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379328"/>
        <c:axId val="361381248"/>
      </c:lineChart>
      <c:catAx>
        <c:axId val="36137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1381248"/>
        <c:crosses val="autoZero"/>
        <c:auto val="1"/>
        <c:lblAlgn val="ctr"/>
        <c:lblOffset val="100"/>
        <c:noMultiLvlLbl val="1"/>
      </c:catAx>
      <c:valAx>
        <c:axId val="361381248"/>
        <c:scaling>
          <c:orientation val="minMax"/>
          <c:min val="0.8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13793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TOC stap 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'TOC stap 2'!$H$10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'TOC stap 2'!$C$11:$C$29</c:f>
              <c:numCache>
                <c:formatCode>General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'TOC stap 2'!$H$11:$H$29</c:f>
              <c:numCache>
                <c:formatCode>0.000</c:formatCode>
                <c:ptCount val="19"/>
                <c:pt idx="0">
                  <c:v>0.96707317073170729</c:v>
                </c:pt>
                <c:pt idx="1">
                  <c:v>0.96097560975609753</c:v>
                </c:pt>
                <c:pt idx="2">
                  <c:v>1.0304878048780488</c:v>
                </c:pt>
                <c:pt idx="3">
                  <c:v>0.96097560975609753</c:v>
                </c:pt>
                <c:pt idx="4">
                  <c:v>0.9926829268292684</c:v>
                </c:pt>
                <c:pt idx="5">
                  <c:v>1.0158536585365854</c:v>
                </c:pt>
                <c:pt idx="6">
                  <c:v>0.95</c:v>
                </c:pt>
                <c:pt idx="7">
                  <c:v>1.0097560975609756</c:v>
                </c:pt>
                <c:pt idx="8">
                  <c:v>1.0012195121951217</c:v>
                </c:pt>
                <c:pt idx="9">
                  <c:v>0.99390243902439024</c:v>
                </c:pt>
                <c:pt idx="10">
                  <c:v>1.0231707317073171</c:v>
                </c:pt>
                <c:pt idx="11">
                  <c:v>0.97317073170731705</c:v>
                </c:pt>
                <c:pt idx="12">
                  <c:v>1.024390243902439</c:v>
                </c:pt>
                <c:pt idx="13">
                  <c:v>1.0121951219512195</c:v>
                </c:pt>
                <c:pt idx="14">
                  <c:v>0.98292682926829256</c:v>
                </c:pt>
                <c:pt idx="15">
                  <c:v>0.99146341463414633</c:v>
                </c:pt>
                <c:pt idx="16">
                  <c:v>0.99146341463414633</c:v>
                </c:pt>
                <c:pt idx="17">
                  <c:v>0.96097560975609753</c:v>
                </c:pt>
                <c:pt idx="18">
                  <c:v>1.0123170731707318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CC-4477-AF47-087CE6915F09}"/>
            </c:ext>
          </c:extLst>
        </c:ser>
        <c:ser>
          <c:idx val="1"/>
          <c:order val="1"/>
          <c:tx>
            <c:strRef>
              <c:f>'TOC stap 2'!$I$10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'TOC stap 2'!$C$11:$C$29</c:f>
              <c:numCache>
                <c:formatCode>General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'TOC stap 2'!$I$11:$I$29</c:f>
              <c:numCache>
                <c:formatCode>0.00</c:formatCode>
                <c:ptCount val="19"/>
                <c:pt idx="0">
                  <c:v>0.9924390243902439</c:v>
                </c:pt>
                <c:pt idx="1">
                  <c:v>0.9924390243902439</c:v>
                </c:pt>
                <c:pt idx="2">
                  <c:v>0.9924390243902439</c:v>
                </c:pt>
                <c:pt idx="3">
                  <c:v>0.9924390243902439</c:v>
                </c:pt>
                <c:pt idx="4">
                  <c:v>0.9924390243902439</c:v>
                </c:pt>
                <c:pt idx="5">
                  <c:v>0.9924390243902439</c:v>
                </c:pt>
                <c:pt idx="6">
                  <c:v>0.9924390243902439</c:v>
                </c:pt>
                <c:pt idx="7">
                  <c:v>0.9924390243902439</c:v>
                </c:pt>
                <c:pt idx="8">
                  <c:v>0.9924390243902439</c:v>
                </c:pt>
                <c:pt idx="9">
                  <c:v>0.9924390243902439</c:v>
                </c:pt>
                <c:pt idx="10">
                  <c:v>0.9924390243902439</c:v>
                </c:pt>
                <c:pt idx="11">
                  <c:v>0.9924390243902439</c:v>
                </c:pt>
                <c:pt idx="12">
                  <c:v>0.9924390243902439</c:v>
                </c:pt>
                <c:pt idx="13">
                  <c:v>0.9924390243902439</c:v>
                </c:pt>
                <c:pt idx="14">
                  <c:v>0.9924390243902439</c:v>
                </c:pt>
                <c:pt idx="15">
                  <c:v>0.9924390243902439</c:v>
                </c:pt>
                <c:pt idx="16">
                  <c:v>0.9924390243902439</c:v>
                </c:pt>
                <c:pt idx="17">
                  <c:v>0.9924390243902439</c:v>
                </c:pt>
                <c:pt idx="18">
                  <c:v>0.9924390243902439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CC-4477-AF47-087CE6915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640128"/>
        <c:axId val="362642048"/>
      </c:lineChart>
      <c:catAx>
        <c:axId val="36264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2642048"/>
        <c:crosses val="autoZero"/>
        <c:auto val="1"/>
        <c:lblAlgn val="ctr"/>
        <c:lblOffset val="100"/>
        <c:noMultiLvlLbl val="1"/>
      </c:catAx>
      <c:valAx>
        <c:axId val="362642048"/>
        <c:scaling>
          <c:orientation val="minMax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6401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TOC stap 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743531920891193E-2"/>
          <c:y val="0.14802723983826346"/>
          <c:w val="0.83480591995333819"/>
          <c:h val="0.68167837128467046"/>
        </c:manualLayout>
      </c:layout>
      <c:lineChart>
        <c:grouping val="standard"/>
        <c:varyColors val="0"/>
        <c:ser>
          <c:idx val="0"/>
          <c:order val="0"/>
          <c:tx>
            <c:strRef>
              <c:f>'TOC stap 3'!$H$10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'TOC stap 3'!$C$11:$C$29</c:f>
              <c:numCache>
                <c:formatCode>General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'TOC stap 3'!$H$11:$H$29</c:f>
              <c:numCache>
                <c:formatCode>0.000</c:formatCode>
                <c:ptCount val="19"/>
                <c:pt idx="0">
                  <c:v>0.97431506849315075</c:v>
                </c:pt>
                <c:pt idx="1">
                  <c:v>0.96404109589041098</c:v>
                </c:pt>
                <c:pt idx="2">
                  <c:v>1.0256849315068493</c:v>
                </c:pt>
                <c:pt idx="3">
                  <c:v>0.96404109589041098</c:v>
                </c:pt>
                <c:pt idx="4">
                  <c:v>0.98801369863013699</c:v>
                </c:pt>
                <c:pt idx="5">
                  <c:v>1.0736301369863015</c:v>
                </c:pt>
                <c:pt idx="6">
                  <c:v>0.95719178082191769</c:v>
                </c:pt>
                <c:pt idx="7">
                  <c:v>0.98801369863013699</c:v>
                </c:pt>
                <c:pt idx="8">
                  <c:v>0.98972602739726023</c:v>
                </c:pt>
                <c:pt idx="9">
                  <c:v>1.0085616438356164</c:v>
                </c:pt>
                <c:pt idx="10">
                  <c:v>0.97602739726027399</c:v>
                </c:pt>
                <c:pt idx="11">
                  <c:v>1.0085616438356164</c:v>
                </c:pt>
                <c:pt idx="12">
                  <c:v>0.83904109589041098</c:v>
                </c:pt>
                <c:pt idx="13">
                  <c:v>1.0410958904109588</c:v>
                </c:pt>
                <c:pt idx="14">
                  <c:v>0.97431506849315075</c:v>
                </c:pt>
                <c:pt idx="15">
                  <c:v>0.98116438356164382</c:v>
                </c:pt>
                <c:pt idx="16">
                  <c:v>1.0102739726027397</c:v>
                </c:pt>
                <c:pt idx="17">
                  <c:v>0.96746575342465757</c:v>
                </c:pt>
                <c:pt idx="18">
                  <c:v>0.96712328767123279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96-4F7A-BD24-8ADC04B8E54A}"/>
            </c:ext>
          </c:extLst>
        </c:ser>
        <c:ser>
          <c:idx val="1"/>
          <c:order val="1"/>
          <c:tx>
            <c:strRef>
              <c:f>'TOC stap 3'!$I$10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'TOC stap 3'!$C$11:$C$29</c:f>
              <c:numCache>
                <c:formatCode>General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'TOC stap 3'!$I$11:$I$29</c:f>
              <c:numCache>
                <c:formatCode>0.00</c:formatCode>
                <c:ptCount val="19"/>
                <c:pt idx="0">
                  <c:v>0.9868150684931507</c:v>
                </c:pt>
                <c:pt idx="1">
                  <c:v>0.9868150684931507</c:v>
                </c:pt>
                <c:pt idx="2">
                  <c:v>0.9868150684931507</c:v>
                </c:pt>
                <c:pt idx="3">
                  <c:v>0.9868150684931507</c:v>
                </c:pt>
                <c:pt idx="4">
                  <c:v>0.9868150684931507</c:v>
                </c:pt>
                <c:pt idx="5">
                  <c:v>0.9868150684931507</c:v>
                </c:pt>
                <c:pt idx="6">
                  <c:v>0.9868150684931507</c:v>
                </c:pt>
                <c:pt idx="7">
                  <c:v>0.9868150684931507</c:v>
                </c:pt>
                <c:pt idx="8">
                  <c:v>0.9868150684931507</c:v>
                </c:pt>
                <c:pt idx="9">
                  <c:v>0.9868150684931507</c:v>
                </c:pt>
                <c:pt idx="10">
                  <c:v>0.9868150684931507</c:v>
                </c:pt>
                <c:pt idx="11">
                  <c:v>0.9868150684931507</c:v>
                </c:pt>
                <c:pt idx="12">
                  <c:v>0.9868150684931507</c:v>
                </c:pt>
                <c:pt idx="13">
                  <c:v>0.9868150684931507</c:v>
                </c:pt>
                <c:pt idx="14">
                  <c:v>0.9868150684931507</c:v>
                </c:pt>
                <c:pt idx="15">
                  <c:v>0.9868150684931507</c:v>
                </c:pt>
                <c:pt idx="16">
                  <c:v>0.9868150684931507</c:v>
                </c:pt>
                <c:pt idx="17">
                  <c:v>0.9868150684931507</c:v>
                </c:pt>
                <c:pt idx="18">
                  <c:v>0.9868150684931507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96-4F7A-BD24-8ADC04B8E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672128"/>
        <c:axId val="362674048"/>
      </c:lineChart>
      <c:catAx>
        <c:axId val="36267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2674048"/>
        <c:crosses val="autoZero"/>
        <c:auto val="1"/>
        <c:lblAlgn val="ctr"/>
        <c:lblOffset val="100"/>
        <c:noMultiLvlLbl val="1"/>
      </c:catAx>
      <c:valAx>
        <c:axId val="362674048"/>
        <c:scaling>
          <c:orientation val="minMax"/>
          <c:min val="0.8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6721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94248150466915"/>
          <c:y val="0.45310716883281149"/>
          <c:w val="0.10963168058409092"/>
          <c:h val="0.1161954273788065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TOC stap 13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'TOC stap 13'!$H$10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'TOC stap 13'!$C$11:$C$29</c:f>
              <c:numCache>
                <c:formatCode>General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'TOC stap 13'!$H$11:$H$29</c:f>
              <c:numCache>
                <c:formatCode>0.000</c:formatCode>
                <c:ptCount val="19"/>
                <c:pt idx="0">
                  <c:v>1.0146341463414634</c:v>
                </c:pt>
                <c:pt idx="1">
                  <c:v>0.95975609756097569</c:v>
                </c:pt>
                <c:pt idx="2">
                  <c:v>1.0231707317073171</c:v>
                </c:pt>
                <c:pt idx="3">
                  <c:v>0.96097560975609753</c:v>
                </c:pt>
                <c:pt idx="4">
                  <c:v>0.9926829268292684</c:v>
                </c:pt>
                <c:pt idx="5">
                  <c:v>1.0146341463414634</c:v>
                </c:pt>
                <c:pt idx="6">
                  <c:v>0.91707317073170747</c:v>
                </c:pt>
                <c:pt idx="7">
                  <c:v>0.98902439024390232</c:v>
                </c:pt>
                <c:pt idx="8">
                  <c:v>0.98414634146341473</c:v>
                </c:pt>
                <c:pt idx="9">
                  <c:v>0.98170731707317072</c:v>
                </c:pt>
                <c:pt idx="10">
                  <c:v>0.99512195121951208</c:v>
                </c:pt>
                <c:pt idx="11">
                  <c:v>0.98780487804878048</c:v>
                </c:pt>
                <c:pt idx="12">
                  <c:v>1.0609756097560976</c:v>
                </c:pt>
                <c:pt idx="13">
                  <c:v>1.0097560975609756</c:v>
                </c:pt>
                <c:pt idx="14">
                  <c:v>0.97195121951219521</c:v>
                </c:pt>
                <c:pt idx="15">
                  <c:v>0.9926829268292684</c:v>
                </c:pt>
                <c:pt idx="16">
                  <c:v>1.0158536585365854</c:v>
                </c:pt>
                <c:pt idx="17">
                  <c:v>1.026829268292683</c:v>
                </c:pt>
                <c:pt idx="18">
                  <c:v>0.98536585365853657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C7-4589-9C6A-556464D11D36}"/>
            </c:ext>
          </c:extLst>
        </c:ser>
        <c:ser>
          <c:idx val="1"/>
          <c:order val="1"/>
          <c:tx>
            <c:strRef>
              <c:f>'TOC stap 13'!$I$10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'TOC stap 13'!$C$11:$C$29</c:f>
              <c:numCache>
                <c:formatCode>General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'TOC stap 13'!$I$11:$I$29</c:f>
              <c:numCache>
                <c:formatCode>0.00</c:formatCode>
                <c:ptCount val="19"/>
                <c:pt idx="0">
                  <c:v>0.99451219512195121</c:v>
                </c:pt>
                <c:pt idx="1">
                  <c:v>0.99451219512195121</c:v>
                </c:pt>
                <c:pt idx="2">
                  <c:v>0.99451219512195121</c:v>
                </c:pt>
                <c:pt idx="3">
                  <c:v>0.99451219512195121</c:v>
                </c:pt>
                <c:pt idx="4">
                  <c:v>0.99451219512195121</c:v>
                </c:pt>
                <c:pt idx="5">
                  <c:v>0.99451219512195121</c:v>
                </c:pt>
                <c:pt idx="6">
                  <c:v>0.99451219512195121</c:v>
                </c:pt>
                <c:pt idx="7">
                  <c:v>0.99451219512195121</c:v>
                </c:pt>
                <c:pt idx="8">
                  <c:v>0.99451219512195121</c:v>
                </c:pt>
                <c:pt idx="9">
                  <c:v>0.99451219512195121</c:v>
                </c:pt>
                <c:pt idx="10">
                  <c:v>0.99451219512195121</c:v>
                </c:pt>
                <c:pt idx="11">
                  <c:v>0.99451219512195121</c:v>
                </c:pt>
                <c:pt idx="12">
                  <c:v>0.99451219512195121</c:v>
                </c:pt>
                <c:pt idx="13">
                  <c:v>0.99451219512195121</c:v>
                </c:pt>
                <c:pt idx="14">
                  <c:v>0.99451219512195121</c:v>
                </c:pt>
                <c:pt idx="15">
                  <c:v>0.99451219512195121</c:v>
                </c:pt>
                <c:pt idx="16">
                  <c:v>0.99451219512195121</c:v>
                </c:pt>
                <c:pt idx="17">
                  <c:v>0.99451219512195121</c:v>
                </c:pt>
                <c:pt idx="18">
                  <c:v>0.99451219512195121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C7-4589-9C6A-556464D11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02176"/>
        <c:axId val="362824832"/>
      </c:lineChart>
      <c:catAx>
        <c:axId val="36280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62824832"/>
        <c:crosses val="autoZero"/>
        <c:auto val="1"/>
        <c:lblAlgn val="ctr"/>
        <c:lblOffset val="100"/>
        <c:noMultiLvlLbl val="1"/>
      </c:catAx>
      <c:valAx>
        <c:axId val="362824832"/>
        <c:scaling>
          <c:orientation val="minMax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8021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547688</xdr:colOff>
      <xdr:row>8</xdr:row>
      <xdr:rowOff>345280</xdr:rowOff>
    </xdr:from>
    <xdr:to>
      <xdr:col>21</xdr:col>
      <xdr:colOff>58406</xdr:colOff>
      <xdr:row>30</xdr:row>
      <xdr:rowOff>9937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8</xdr:row>
      <xdr:rowOff>380998</xdr:rowOff>
    </xdr:from>
    <xdr:to>
      <xdr:col>21</xdr:col>
      <xdr:colOff>82219</xdr:colOff>
      <xdr:row>30</xdr:row>
      <xdr:rowOff>45655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571501</xdr:colOff>
      <xdr:row>8</xdr:row>
      <xdr:rowOff>333372</xdr:rowOff>
    </xdr:from>
    <xdr:to>
      <xdr:col>21</xdr:col>
      <xdr:colOff>82219</xdr:colOff>
      <xdr:row>29</xdr:row>
      <xdr:rowOff>200435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547687</xdr:colOff>
      <xdr:row>8</xdr:row>
      <xdr:rowOff>350042</xdr:rowOff>
    </xdr:from>
    <xdr:to>
      <xdr:col>21</xdr:col>
      <xdr:colOff>58406</xdr:colOff>
      <xdr:row>30</xdr:row>
      <xdr:rowOff>14699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="80" zoomScaleNormal="80" workbookViewId="0">
      <selection activeCell="AD11" sqref="AD11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1.5703125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10" x14ac:dyDescent="0.25">
      <c r="C1" s="2" t="s">
        <v>3</v>
      </c>
      <c r="D1" s="3" t="s">
        <v>7</v>
      </c>
      <c r="E1" s="3"/>
      <c r="F1" s="4"/>
    </row>
    <row r="2" spans="1:10" ht="18" x14ac:dyDescent="0.25">
      <c r="C2" s="5" t="s">
        <v>2</v>
      </c>
      <c r="D2" s="6">
        <v>37.200000000000003</v>
      </c>
      <c r="E2" s="1" t="s">
        <v>25</v>
      </c>
    </row>
    <row r="3" spans="1:10" ht="18" x14ac:dyDescent="0.25">
      <c r="C3" s="5" t="s">
        <v>20</v>
      </c>
      <c r="D3" s="6">
        <v>35.49</v>
      </c>
      <c r="E3" s="1" t="s">
        <v>25</v>
      </c>
      <c r="F3" s="8"/>
    </row>
    <row r="4" spans="1:10" ht="18" x14ac:dyDescent="0.25">
      <c r="C4" s="5" t="s">
        <v>21</v>
      </c>
      <c r="D4" s="7">
        <v>1.29</v>
      </c>
      <c r="E4" s="1" t="s">
        <v>25</v>
      </c>
      <c r="F4" s="8"/>
    </row>
    <row r="5" spans="1:10" x14ac:dyDescent="0.25">
      <c r="C5" s="5" t="s">
        <v>22</v>
      </c>
      <c r="D5" s="10">
        <f>(D4/D3)*100</f>
        <v>3.6348267117497883</v>
      </c>
      <c r="E5" s="1" t="s">
        <v>1</v>
      </c>
      <c r="F5" s="8"/>
    </row>
    <row r="6" spans="1:10" x14ac:dyDescent="0.25">
      <c r="C6" s="5" t="s">
        <v>4</v>
      </c>
      <c r="D6" s="11">
        <f>COUNTA(E11:E35)</f>
        <v>19</v>
      </c>
      <c r="E6" s="8"/>
      <c r="F6" s="8"/>
    </row>
    <row r="7" spans="1:10" x14ac:dyDescent="0.25">
      <c r="C7" s="8"/>
      <c r="D7" s="8"/>
      <c r="E7" s="8"/>
      <c r="F7" s="8"/>
    </row>
    <row r="8" spans="1:10" x14ac:dyDescent="0.25">
      <c r="C8" s="8"/>
      <c r="D8" s="8"/>
      <c r="E8" s="8"/>
      <c r="F8" s="8"/>
    </row>
    <row r="9" spans="1:10" ht="31.5" x14ac:dyDescent="0.25">
      <c r="C9" s="8" t="s">
        <v>0</v>
      </c>
      <c r="D9" s="8" t="s">
        <v>11</v>
      </c>
      <c r="E9" s="12" t="s">
        <v>5</v>
      </c>
      <c r="F9" s="12" t="s">
        <v>6</v>
      </c>
    </row>
    <row r="10" spans="1:10" x14ac:dyDescent="0.25">
      <c r="A10" s="13"/>
      <c r="C10" s="14"/>
      <c r="D10" s="15"/>
      <c r="E10" s="15"/>
      <c r="F10" s="8"/>
      <c r="H10" s="1" t="s">
        <v>13</v>
      </c>
      <c r="I10" s="1" t="s">
        <v>26</v>
      </c>
    </row>
    <row r="11" spans="1:10" x14ac:dyDescent="0.25">
      <c r="A11" s="21"/>
      <c r="B11" s="14"/>
      <c r="C11" s="16">
        <v>139</v>
      </c>
      <c r="D11" s="17">
        <v>33.6</v>
      </c>
      <c r="E11" s="57">
        <v>-1.46</v>
      </c>
      <c r="F11" s="18">
        <f t="shared" ref="F11:F25" si="0">((D11-$D$2)/$D$2)*100</f>
        <v>-9.6774193548387117</v>
      </c>
      <c r="H11" s="19">
        <f t="shared" ref="H11" si="1">(100+F11)/100</f>
        <v>0.90322580645161277</v>
      </c>
      <c r="I11" s="1">
        <f t="shared" ref="I11:I29" si="2">1+($D$3-$D$2)/$D$2</f>
        <v>0.95403225806451608</v>
      </c>
      <c r="J11" s="20"/>
    </row>
    <row r="12" spans="1:10" x14ac:dyDescent="0.25">
      <c r="A12" s="22"/>
      <c r="C12" s="16">
        <v>223</v>
      </c>
      <c r="D12" s="17">
        <v>34.700000000000003</v>
      </c>
      <c r="E12" s="57">
        <v>-0.61</v>
      </c>
      <c r="F12" s="18">
        <f t="shared" si="0"/>
        <v>-6.7204301075268811</v>
      </c>
      <c r="H12" s="19">
        <f t="shared" ref="H12:H26" si="3">(100+F12)/100</f>
        <v>0.93279569892473124</v>
      </c>
      <c r="I12" s="1">
        <f t="shared" si="2"/>
        <v>0.95403225806451608</v>
      </c>
      <c r="J12" s="20"/>
    </row>
    <row r="13" spans="1:10" x14ac:dyDescent="0.25">
      <c r="C13" s="16">
        <v>225</v>
      </c>
      <c r="D13" s="17">
        <v>37.4</v>
      </c>
      <c r="E13" s="57">
        <v>1.48</v>
      </c>
      <c r="F13" s="18">
        <f t="shared" si="0"/>
        <v>0.53763440860213907</v>
      </c>
      <c r="H13" s="19">
        <f t="shared" si="3"/>
        <v>1.0053763440860215</v>
      </c>
      <c r="I13" s="1">
        <f t="shared" si="2"/>
        <v>0.95403225806451608</v>
      </c>
      <c r="J13" s="20"/>
    </row>
    <row r="14" spans="1:10" x14ac:dyDescent="0.25">
      <c r="C14" s="16">
        <v>295</v>
      </c>
      <c r="D14" s="17">
        <v>35.4</v>
      </c>
      <c r="E14" s="57">
        <v>-7.0000000000000007E-2</v>
      </c>
      <c r="F14" s="18">
        <f t="shared" si="0"/>
        <v>-4.8387096774193656</v>
      </c>
      <c r="H14" s="19">
        <f t="shared" si="3"/>
        <v>0.95161290322580638</v>
      </c>
      <c r="I14" s="1">
        <f t="shared" si="2"/>
        <v>0.95403225806451608</v>
      </c>
      <c r="J14" s="20"/>
    </row>
    <row r="15" spans="1:10" x14ac:dyDescent="0.25">
      <c r="C15" s="16">
        <v>339</v>
      </c>
      <c r="D15" s="17">
        <v>35.700000000000003</v>
      </c>
      <c r="E15" s="57">
        <v>0.17</v>
      </c>
      <c r="F15" s="18">
        <f t="shared" si="0"/>
        <v>-4.032258064516129</v>
      </c>
      <c r="H15" s="19">
        <f t="shared" si="3"/>
        <v>0.95967741935483875</v>
      </c>
      <c r="I15" s="1">
        <f t="shared" si="2"/>
        <v>0.95403225806451608</v>
      </c>
      <c r="J15" s="20"/>
    </row>
    <row r="16" spans="1:10" x14ac:dyDescent="0.25">
      <c r="C16" s="16">
        <v>446</v>
      </c>
      <c r="D16" s="17">
        <v>36.6</v>
      </c>
      <c r="E16" s="57">
        <v>0.86</v>
      </c>
      <c r="F16" s="18">
        <f t="shared" si="0"/>
        <v>-1.6129032258064553</v>
      </c>
      <c r="H16" s="19">
        <f t="shared" si="3"/>
        <v>0.9838709677419355</v>
      </c>
      <c r="I16" s="1">
        <f t="shared" si="2"/>
        <v>0.95403225806451608</v>
      </c>
      <c r="J16" s="20"/>
    </row>
    <row r="17" spans="3:10" x14ac:dyDescent="0.25">
      <c r="C17" s="16">
        <v>509</v>
      </c>
      <c r="D17" s="17">
        <v>34.700000000000003</v>
      </c>
      <c r="E17" s="57">
        <v>-0.61</v>
      </c>
      <c r="F17" s="18">
        <f t="shared" si="0"/>
        <v>-6.7204301075268811</v>
      </c>
      <c r="H17" s="19">
        <f t="shared" si="3"/>
        <v>0.93279569892473124</v>
      </c>
      <c r="I17" s="1">
        <f t="shared" si="2"/>
        <v>0.95403225806451608</v>
      </c>
      <c r="J17" s="20"/>
    </row>
    <row r="18" spans="3:10" x14ac:dyDescent="0.25">
      <c r="C18" s="16">
        <v>512</v>
      </c>
      <c r="D18" s="17">
        <v>36.1</v>
      </c>
      <c r="E18" s="57">
        <v>0.48</v>
      </c>
      <c r="F18" s="18">
        <f t="shared" si="0"/>
        <v>-2.9569892473118315</v>
      </c>
      <c r="H18" s="19">
        <f t="shared" si="3"/>
        <v>0.97043010752688164</v>
      </c>
      <c r="I18" s="1">
        <f t="shared" si="2"/>
        <v>0.95403225806451608</v>
      </c>
      <c r="J18" s="20"/>
    </row>
    <row r="19" spans="3:10" x14ac:dyDescent="0.25">
      <c r="C19" s="23">
        <v>551</v>
      </c>
      <c r="D19" s="17">
        <v>36</v>
      </c>
      <c r="E19" s="57">
        <v>0.4</v>
      </c>
      <c r="F19" s="18">
        <f t="shared" si="0"/>
        <v>-3.2258064516129106</v>
      </c>
      <c r="H19" s="19">
        <f t="shared" si="3"/>
        <v>0.96774193548387089</v>
      </c>
      <c r="I19" s="1">
        <f t="shared" si="2"/>
        <v>0.95403225806451608</v>
      </c>
      <c r="J19" s="20"/>
    </row>
    <row r="20" spans="3:10" x14ac:dyDescent="0.25">
      <c r="C20" s="16">
        <v>579</v>
      </c>
      <c r="D20" s="17">
        <v>36.200000000000003</v>
      </c>
      <c r="E20" s="57">
        <v>0.55000000000000004</v>
      </c>
      <c r="F20" s="18">
        <f t="shared" si="0"/>
        <v>-2.6881720430107525</v>
      </c>
      <c r="H20" s="19">
        <f t="shared" si="3"/>
        <v>0.9731182795698925</v>
      </c>
      <c r="I20" s="1">
        <f t="shared" si="2"/>
        <v>0.95403225806451608</v>
      </c>
      <c r="J20" s="20"/>
    </row>
    <row r="21" spans="3:10" x14ac:dyDescent="0.25">
      <c r="C21" s="16">
        <v>591</v>
      </c>
      <c r="D21" s="17">
        <v>34.6</v>
      </c>
      <c r="E21" s="57">
        <v>-0.69</v>
      </c>
      <c r="F21" s="18">
        <f t="shared" si="0"/>
        <v>-6.9892473118279606</v>
      </c>
      <c r="H21" s="19">
        <f t="shared" si="3"/>
        <v>0.93010752688172038</v>
      </c>
      <c r="I21" s="1">
        <f t="shared" si="2"/>
        <v>0.95403225806451608</v>
      </c>
      <c r="J21" s="20"/>
    </row>
    <row r="22" spans="3:10" x14ac:dyDescent="0.25">
      <c r="C22" s="16">
        <v>615</v>
      </c>
      <c r="D22" s="17">
        <v>34.299999999999997</v>
      </c>
      <c r="E22" s="57">
        <v>-0.92</v>
      </c>
      <c r="F22" s="18">
        <f t="shared" si="0"/>
        <v>-7.7956989247311981</v>
      </c>
      <c r="H22" s="19">
        <f t="shared" si="3"/>
        <v>0.92204301075268802</v>
      </c>
      <c r="I22" s="1">
        <f t="shared" si="2"/>
        <v>0.95403225806451608</v>
      </c>
    </row>
    <row r="23" spans="3:10" x14ac:dyDescent="0.25">
      <c r="C23" s="16">
        <v>644</v>
      </c>
      <c r="D23" s="17">
        <v>36</v>
      </c>
      <c r="E23" s="57">
        <v>0.4</v>
      </c>
      <c r="F23" s="18">
        <f t="shared" si="0"/>
        <v>-3.2258064516129106</v>
      </c>
      <c r="H23" s="19">
        <f t="shared" si="3"/>
        <v>0.96774193548387089</v>
      </c>
      <c r="I23" s="1">
        <f t="shared" si="2"/>
        <v>0.95403225806451608</v>
      </c>
    </row>
    <row r="24" spans="3:10" x14ac:dyDescent="0.25">
      <c r="C24" s="16">
        <v>685</v>
      </c>
      <c r="D24" s="17">
        <v>36.9</v>
      </c>
      <c r="E24" s="57">
        <v>1.1000000000000001</v>
      </c>
      <c r="F24" s="18">
        <f t="shared" si="0"/>
        <v>-0.80645161290323719</v>
      </c>
      <c r="H24" s="19">
        <f t="shared" si="3"/>
        <v>0.99193548387096764</v>
      </c>
      <c r="I24" s="1">
        <f t="shared" si="2"/>
        <v>0.95403225806451608</v>
      </c>
    </row>
    <row r="25" spans="3:10" x14ac:dyDescent="0.25">
      <c r="C25" s="16">
        <v>689</v>
      </c>
      <c r="D25" s="17">
        <v>34.299999999999997</v>
      </c>
      <c r="E25" s="57">
        <v>-0.92</v>
      </c>
      <c r="F25" s="18">
        <f t="shared" si="0"/>
        <v>-7.7956989247311981</v>
      </c>
      <c r="H25" s="19">
        <f t="shared" si="3"/>
        <v>0.92204301075268802</v>
      </c>
      <c r="I25" s="1">
        <f t="shared" si="2"/>
        <v>0.95403225806451608</v>
      </c>
    </row>
    <row r="26" spans="3:10" x14ac:dyDescent="0.25">
      <c r="C26" s="16">
        <v>744</v>
      </c>
      <c r="D26" s="17">
        <v>35</v>
      </c>
      <c r="E26" s="57">
        <v>-0.38</v>
      </c>
      <c r="F26" s="18">
        <f t="shared" ref="F26" si="4">((D26-$D$2)/$D$2)*100</f>
        <v>-5.9139784946236631</v>
      </c>
      <c r="H26" s="19">
        <f t="shared" si="3"/>
        <v>0.94086021505376338</v>
      </c>
      <c r="I26" s="1">
        <f t="shared" si="2"/>
        <v>0.95403225806451608</v>
      </c>
    </row>
    <row r="27" spans="3:10" x14ac:dyDescent="0.25">
      <c r="C27" s="16">
        <v>807</v>
      </c>
      <c r="D27" s="17">
        <v>36.799999999999997</v>
      </c>
      <c r="E27" s="57">
        <v>1.02</v>
      </c>
      <c r="F27" s="18">
        <f t="shared" ref="F27:F29" si="5">((D27-$D$2)/$D$2)*100</f>
        <v>-1.0752688172043163</v>
      </c>
      <c r="H27" s="19">
        <f t="shared" ref="H27:H29" si="6">(100+F27)/100</f>
        <v>0.98924731182795678</v>
      </c>
      <c r="I27" s="1">
        <f t="shared" si="2"/>
        <v>0.95403225806451608</v>
      </c>
    </row>
    <row r="28" spans="3:10" x14ac:dyDescent="0.25">
      <c r="C28" s="16">
        <v>904</v>
      </c>
      <c r="D28" s="17">
        <v>36.4</v>
      </c>
      <c r="E28" s="57">
        <v>0.71</v>
      </c>
      <c r="F28" s="18">
        <f t="shared" si="5"/>
        <v>-2.1505376344086136</v>
      </c>
      <c r="H28" s="19">
        <f t="shared" si="6"/>
        <v>0.97849462365591389</v>
      </c>
      <c r="I28" s="1">
        <f t="shared" si="2"/>
        <v>0.95403225806451608</v>
      </c>
    </row>
    <row r="29" spans="3:10" x14ac:dyDescent="0.25">
      <c r="C29" s="16">
        <v>928</v>
      </c>
      <c r="D29" s="17">
        <v>31.05</v>
      </c>
      <c r="E29" s="57">
        <v>-3.44</v>
      </c>
      <c r="F29" s="18">
        <f t="shared" si="5"/>
        <v>-16.532258064516135</v>
      </c>
      <c r="H29" s="19">
        <f t="shared" si="6"/>
        <v>0.83467741935483875</v>
      </c>
      <c r="I29" s="1">
        <f t="shared" si="2"/>
        <v>0.95403225806451608</v>
      </c>
    </row>
    <row r="32" spans="3:10" x14ac:dyDescent="0.25">
      <c r="E32" s="21"/>
    </row>
  </sheetData>
  <sheetProtection algorithmName="SHA-512" hashValue="ULrhxMT0KJRUmc1tAjc6YObXrL9AWBQ6QJfHQ+yhKHV9mVT3R30Azy8GOTSIqMiK6EmmhfEHFGOhmHMRPzSZSw==" saltValue="ZLcIHu3IAj1Rrn18hIPx6w==" spinCount="100000" sheet="1" objects="1" scenarios="1" selectLockedCells="1" selectUnlockedCells="1"/>
  <sortState xmlns:xlrd2="http://schemas.microsoft.com/office/spreadsheetml/2017/richdata2" ref="C11:F23">
    <sortCondition ref="C11:C23"/>
  </sortState>
  <conditionalFormatting sqref="E12:E29">
    <cfRule type="cellIs" dxfId="27" priority="4" stopIfTrue="1" operator="between">
      <formula>-2</formula>
      <formula>2</formula>
    </cfRule>
    <cfRule type="cellIs" dxfId="26" priority="5" stopIfTrue="1" operator="between">
      <formula>-3</formula>
      <formula>3</formula>
    </cfRule>
    <cfRule type="cellIs" dxfId="25" priority="6" operator="notBetween">
      <formula>-3</formula>
      <formula>3</formula>
    </cfRule>
  </conditionalFormatting>
  <conditionalFormatting sqref="E11">
    <cfRule type="cellIs" dxfId="24" priority="1" stopIfTrue="1" operator="between">
      <formula>-2</formula>
      <formula>2</formula>
    </cfRule>
    <cfRule type="cellIs" dxfId="23" priority="2" stopIfTrue="1" operator="between">
      <formula>-3</formula>
      <formula>3</formula>
    </cfRule>
    <cfRule type="cellIs" dxfId="22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zoomScale="80" zoomScaleNormal="80" workbookViewId="0">
      <selection activeCell="C41" sqref="C41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1.5703125" style="1" bestFit="1" customWidth="1"/>
    <col min="5" max="5" width="13" style="1" bestFit="1" customWidth="1"/>
    <col min="6" max="6" width="16.42578125" style="1" customWidth="1"/>
    <col min="7" max="7" width="9.140625" style="1"/>
    <col min="8" max="8" width="14.85546875" style="1" bestFit="1" customWidth="1"/>
    <col min="9" max="16384" width="9.140625" style="1"/>
  </cols>
  <sheetData>
    <row r="1" spans="1:10" x14ac:dyDescent="0.25">
      <c r="C1" s="2" t="s">
        <v>3</v>
      </c>
      <c r="D1" s="3" t="s">
        <v>8</v>
      </c>
      <c r="E1" s="3"/>
      <c r="F1" s="4"/>
    </row>
    <row r="2" spans="1:10" ht="18" x14ac:dyDescent="0.25">
      <c r="C2" s="5" t="s">
        <v>2</v>
      </c>
      <c r="D2" s="6">
        <v>82</v>
      </c>
      <c r="E2" s="1" t="s">
        <v>25</v>
      </c>
    </row>
    <row r="3" spans="1:10" ht="18" x14ac:dyDescent="0.25">
      <c r="C3" s="5" t="s">
        <v>20</v>
      </c>
      <c r="D3" s="7">
        <v>81.38</v>
      </c>
      <c r="E3" s="1" t="s">
        <v>25</v>
      </c>
      <c r="F3" s="8"/>
    </row>
    <row r="4" spans="1:10" ht="18" x14ac:dyDescent="0.25">
      <c r="C4" s="5" t="s">
        <v>21</v>
      </c>
      <c r="D4" s="9">
        <v>2.2999999999999998</v>
      </c>
      <c r="E4" s="1" t="s">
        <v>25</v>
      </c>
      <c r="F4" s="8"/>
    </row>
    <row r="5" spans="1:10" x14ac:dyDescent="0.25">
      <c r="C5" s="5" t="s">
        <v>22</v>
      </c>
      <c r="D5" s="10">
        <f>(D4/D3)*100</f>
        <v>2.826247235192922</v>
      </c>
      <c r="E5" s="1" t="s">
        <v>1</v>
      </c>
      <c r="F5" s="8"/>
    </row>
    <row r="6" spans="1:10" x14ac:dyDescent="0.25">
      <c r="C6" s="5" t="s">
        <v>4</v>
      </c>
      <c r="D6" s="11">
        <f>COUNTA(E11:E34)</f>
        <v>19</v>
      </c>
      <c r="E6" s="8"/>
      <c r="F6" s="8"/>
    </row>
    <row r="7" spans="1:10" x14ac:dyDescent="0.25">
      <c r="C7" s="8"/>
      <c r="D7" s="8"/>
      <c r="E7" s="8"/>
      <c r="F7" s="8"/>
    </row>
    <row r="8" spans="1:10" x14ac:dyDescent="0.25">
      <c r="C8" s="8"/>
      <c r="D8" s="8"/>
      <c r="E8" s="8"/>
      <c r="F8" s="8"/>
    </row>
    <row r="9" spans="1:10" ht="31.5" x14ac:dyDescent="0.25">
      <c r="C9" s="8" t="s">
        <v>0</v>
      </c>
      <c r="D9" s="8" t="s">
        <v>11</v>
      </c>
      <c r="E9" s="12" t="s">
        <v>5</v>
      </c>
      <c r="F9" s="12" t="s">
        <v>6</v>
      </c>
    </row>
    <row r="10" spans="1:10" x14ac:dyDescent="0.25">
      <c r="A10" s="13"/>
      <c r="C10" s="14"/>
      <c r="D10" s="15"/>
      <c r="E10" s="15"/>
      <c r="F10" s="8"/>
      <c r="H10" s="1" t="s">
        <v>13</v>
      </c>
      <c r="I10" s="1" t="s">
        <v>26</v>
      </c>
    </row>
    <row r="11" spans="1:10" x14ac:dyDescent="0.25">
      <c r="C11" s="16">
        <v>139</v>
      </c>
      <c r="D11" s="17">
        <v>79.3</v>
      </c>
      <c r="E11" s="57">
        <v>-0.9</v>
      </c>
      <c r="F11" s="18">
        <f t="shared" ref="F11:F25" si="0">((D11-$D$2)/$D$2)*100</f>
        <v>-3.2926829268292721</v>
      </c>
      <c r="H11" s="19">
        <f t="shared" ref="H11" si="1">(100+F11)/100</f>
        <v>0.96707317073170729</v>
      </c>
      <c r="I11" s="1">
        <f t="shared" ref="I11:I29" si="2">1+($D$3-$D$2)/$D$2</f>
        <v>0.9924390243902439</v>
      </c>
      <c r="J11" s="20"/>
    </row>
    <row r="12" spans="1:10" x14ac:dyDescent="0.25">
      <c r="A12" s="22"/>
      <c r="C12" s="16">
        <v>223</v>
      </c>
      <c r="D12" s="17">
        <v>78.8</v>
      </c>
      <c r="E12" s="57">
        <v>-1.1200000000000001</v>
      </c>
      <c r="F12" s="18">
        <f t="shared" si="0"/>
        <v>-3.9024390243902474</v>
      </c>
      <c r="H12" s="19">
        <f t="shared" ref="H12:H26" si="3">(100+F12)/100</f>
        <v>0.96097560975609753</v>
      </c>
      <c r="I12" s="1">
        <f t="shared" si="2"/>
        <v>0.9924390243902439</v>
      </c>
      <c r="J12" s="20"/>
    </row>
    <row r="13" spans="1:10" x14ac:dyDescent="0.25">
      <c r="A13" s="21"/>
      <c r="C13" s="16">
        <v>225</v>
      </c>
      <c r="D13" s="17">
        <v>84.5</v>
      </c>
      <c r="E13" s="57">
        <v>1.36</v>
      </c>
      <c r="F13" s="18">
        <f t="shared" si="0"/>
        <v>3.0487804878048781</v>
      </c>
      <c r="H13" s="19">
        <f t="shared" si="3"/>
        <v>1.0304878048780488</v>
      </c>
      <c r="I13" s="1">
        <f t="shared" si="2"/>
        <v>0.9924390243902439</v>
      </c>
      <c r="J13" s="20"/>
    </row>
    <row r="14" spans="1:10" x14ac:dyDescent="0.25">
      <c r="C14" s="16">
        <v>295</v>
      </c>
      <c r="D14" s="17">
        <v>78.8</v>
      </c>
      <c r="E14" s="57">
        <v>-1.1200000000000001</v>
      </c>
      <c r="F14" s="18">
        <f t="shared" si="0"/>
        <v>-3.9024390243902474</v>
      </c>
      <c r="H14" s="19">
        <f t="shared" si="3"/>
        <v>0.96097560975609753</v>
      </c>
      <c r="I14" s="1">
        <f t="shared" si="2"/>
        <v>0.9924390243902439</v>
      </c>
      <c r="J14" s="20"/>
    </row>
    <row r="15" spans="1:10" x14ac:dyDescent="0.25">
      <c r="C15" s="16">
        <v>339</v>
      </c>
      <c r="D15" s="17">
        <v>81.400000000000006</v>
      </c>
      <c r="E15" s="57">
        <v>0.01</v>
      </c>
      <c r="F15" s="18">
        <f t="shared" si="0"/>
        <v>-0.73170731707316383</v>
      </c>
      <c r="H15" s="19">
        <f t="shared" si="3"/>
        <v>0.9926829268292684</v>
      </c>
      <c r="I15" s="1">
        <f t="shared" si="2"/>
        <v>0.9924390243902439</v>
      </c>
      <c r="J15" s="20"/>
    </row>
    <row r="16" spans="1:10" x14ac:dyDescent="0.25">
      <c r="C16" s="16">
        <v>446</v>
      </c>
      <c r="D16" s="17">
        <v>83.3</v>
      </c>
      <c r="E16" s="57">
        <v>0.84</v>
      </c>
      <c r="F16" s="18">
        <f t="shared" si="0"/>
        <v>1.5853658536585331</v>
      </c>
      <c r="H16" s="19">
        <f t="shared" si="3"/>
        <v>1.0158536585365854</v>
      </c>
      <c r="I16" s="1">
        <f t="shared" si="2"/>
        <v>0.9924390243902439</v>
      </c>
      <c r="J16" s="20"/>
    </row>
    <row r="17" spans="3:10" x14ac:dyDescent="0.25">
      <c r="C17" s="16">
        <v>509</v>
      </c>
      <c r="D17" s="17">
        <v>77.900000000000006</v>
      </c>
      <c r="E17" s="57">
        <v>-1.51</v>
      </c>
      <c r="F17" s="18">
        <f t="shared" si="0"/>
        <v>-4.9999999999999929</v>
      </c>
      <c r="H17" s="19">
        <f t="shared" si="3"/>
        <v>0.95</v>
      </c>
      <c r="I17" s="1">
        <f t="shared" si="2"/>
        <v>0.9924390243902439</v>
      </c>
      <c r="J17" s="20"/>
    </row>
    <row r="18" spans="3:10" x14ac:dyDescent="0.25">
      <c r="C18" s="16">
        <v>512</v>
      </c>
      <c r="D18" s="17">
        <v>82.8</v>
      </c>
      <c r="E18" s="57">
        <v>0.62</v>
      </c>
      <c r="F18" s="18">
        <f t="shared" si="0"/>
        <v>0.97560975609755751</v>
      </c>
      <c r="H18" s="19">
        <f t="shared" si="3"/>
        <v>1.0097560975609756</v>
      </c>
      <c r="I18" s="1">
        <f t="shared" si="2"/>
        <v>0.9924390243902439</v>
      </c>
      <c r="J18" s="20"/>
    </row>
    <row r="19" spans="3:10" x14ac:dyDescent="0.25">
      <c r="C19" s="23">
        <v>551</v>
      </c>
      <c r="D19" s="17" t="s">
        <v>30</v>
      </c>
      <c r="E19" s="57">
        <v>0.32</v>
      </c>
      <c r="F19" s="18">
        <f t="shared" si="0"/>
        <v>0.12195121951218818</v>
      </c>
      <c r="H19" s="19">
        <f t="shared" si="3"/>
        <v>1.0012195121951217</v>
      </c>
      <c r="I19" s="1">
        <f t="shared" si="2"/>
        <v>0.9924390243902439</v>
      </c>
      <c r="J19" s="20"/>
    </row>
    <row r="20" spans="3:10" x14ac:dyDescent="0.25">
      <c r="C20" s="16">
        <v>579</v>
      </c>
      <c r="D20" s="17">
        <v>81.5</v>
      </c>
      <c r="E20" s="57">
        <v>0.05</v>
      </c>
      <c r="F20" s="18">
        <f t="shared" si="0"/>
        <v>-0.6097560975609756</v>
      </c>
      <c r="H20" s="19">
        <f t="shared" si="3"/>
        <v>0.99390243902439024</v>
      </c>
      <c r="I20" s="1">
        <f t="shared" si="2"/>
        <v>0.9924390243902439</v>
      </c>
      <c r="J20" s="20"/>
    </row>
    <row r="21" spans="3:10" x14ac:dyDescent="0.25">
      <c r="C21" s="16">
        <v>591</v>
      </c>
      <c r="D21" s="17">
        <v>83.9</v>
      </c>
      <c r="E21" s="57">
        <v>1.1000000000000001</v>
      </c>
      <c r="F21" s="18">
        <f t="shared" si="0"/>
        <v>2.3170731707317143</v>
      </c>
      <c r="H21" s="19">
        <f t="shared" si="3"/>
        <v>1.0231707317073171</v>
      </c>
      <c r="I21" s="1">
        <f t="shared" si="2"/>
        <v>0.9924390243902439</v>
      </c>
      <c r="J21" s="20"/>
    </row>
    <row r="22" spans="3:10" x14ac:dyDescent="0.25">
      <c r="C22" s="16">
        <v>615</v>
      </c>
      <c r="D22" s="17">
        <v>79.8</v>
      </c>
      <c r="E22" s="57">
        <v>-0.69</v>
      </c>
      <c r="F22" s="18">
        <f t="shared" si="0"/>
        <v>-2.682926829268296</v>
      </c>
      <c r="H22" s="19">
        <f t="shared" si="3"/>
        <v>0.97317073170731705</v>
      </c>
      <c r="I22" s="1">
        <f t="shared" si="2"/>
        <v>0.9924390243902439</v>
      </c>
    </row>
    <row r="23" spans="3:10" x14ac:dyDescent="0.25">
      <c r="C23" s="16">
        <v>644</v>
      </c>
      <c r="D23" s="17">
        <v>84</v>
      </c>
      <c r="E23" s="57">
        <v>1.1399999999999999</v>
      </c>
      <c r="F23" s="18">
        <f t="shared" si="0"/>
        <v>2.4390243902439024</v>
      </c>
      <c r="H23" s="19">
        <f t="shared" si="3"/>
        <v>1.024390243902439</v>
      </c>
      <c r="I23" s="1">
        <f t="shared" si="2"/>
        <v>0.9924390243902439</v>
      </c>
    </row>
    <row r="24" spans="3:10" x14ac:dyDescent="0.25">
      <c r="C24" s="16">
        <v>685</v>
      </c>
      <c r="D24" s="17">
        <v>83</v>
      </c>
      <c r="E24" s="57">
        <v>0.71</v>
      </c>
      <c r="F24" s="18">
        <f t="shared" si="0"/>
        <v>1.2195121951219512</v>
      </c>
      <c r="H24" s="19">
        <f t="shared" si="3"/>
        <v>1.0121951219512195</v>
      </c>
      <c r="I24" s="1">
        <f t="shared" si="2"/>
        <v>0.9924390243902439</v>
      </c>
    </row>
    <row r="25" spans="3:10" x14ac:dyDescent="0.25">
      <c r="C25" s="16">
        <v>689</v>
      </c>
      <c r="D25" s="17">
        <v>80.599999999999994</v>
      </c>
      <c r="E25" s="57">
        <v>-0.34</v>
      </c>
      <c r="F25" s="18">
        <f t="shared" si="0"/>
        <v>-1.7073170731707388</v>
      </c>
      <c r="H25" s="19">
        <f t="shared" si="3"/>
        <v>0.98292682926829256</v>
      </c>
      <c r="I25" s="1">
        <f t="shared" si="2"/>
        <v>0.9924390243902439</v>
      </c>
    </row>
    <row r="26" spans="3:10" x14ac:dyDescent="0.25">
      <c r="C26" s="16">
        <v>744</v>
      </c>
      <c r="D26" s="17">
        <v>81.3</v>
      </c>
      <c r="E26" s="57">
        <v>-0.03</v>
      </c>
      <c r="F26" s="18">
        <f t="shared" ref="F26" si="4">((D26-$D$2)/$D$2)*100</f>
        <v>-0.85365853658536939</v>
      </c>
      <c r="H26" s="19">
        <f t="shared" si="3"/>
        <v>0.99146341463414633</v>
      </c>
      <c r="I26" s="1">
        <f t="shared" si="2"/>
        <v>0.9924390243902439</v>
      </c>
    </row>
    <row r="27" spans="3:10" x14ac:dyDescent="0.25">
      <c r="C27" s="16">
        <v>807</v>
      </c>
      <c r="D27" s="17">
        <v>81.3</v>
      </c>
      <c r="E27" s="57">
        <v>-0.03</v>
      </c>
      <c r="F27" s="18">
        <f t="shared" ref="F27:F29" si="5">((D27-$D$2)/$D$2)*100</f>
        <v>-0.85365853658536939</v>
      </c>
      <c r="H27" s="19">
        <f t="shared" ref="H27:H29" si="6">(100+F27)/100</f>
        <v>0.99146341463414633</v>
      </c>
      <c r="I27" s="1">
        <f t="shared" si="2"/>
        <v>0.9924390243902439</v>
      </c>
    </row>
    <row r="28" spans="3:10" x14ac:dyDescent="0.25">
      <c r="C28" s="16">
        <v>904</v>
      </c>
      <c r="D28" s="17">
        <v>78.8</v>
      </c>
      <c r="E28" s="57">
        <v>-1.1200000000000001</v>
      </c>
      <c r="F28" s="18">
        <f t="shared" si="5"/>
        <v>-3.9024390243902474</v>
      </c>
      <c r="H28" s="19">
        <f t="shared" si="6"/>
        <v>0.96097560975609753</v>
      </c>
      <c r="I28" s="1">
        <f t="shared" si="2"/>
        <v>0.9924390243902439</v>
      </c>
    </row>
    <row r="29" spans="3:10" x14ac:dyDescent="0.25">
      <c r="C29" s="16">
        <v>928</v>
      </c>
      <c r="D29" s="17">
        <v>83.01</v>
      </c>
      <c r="E29" s="57">
        <v>0.71</v>
      </c>
      <c r="F29" s="18">
        <f t="shared" si="5"/>
        <v>1.2317073170731769</v>
      </c>
      <c r="H29" s="19">
        <f t="shared" si="6"/>
        <v>1.0123170731707318</v>
      </c>
      <c r="I29" s="1">
        <f t="shared" si="2"/>
        <v>0.9924390243902439</v>
      </c>
    </row>
    <row r="32" spans="3:10" x14ac:dyDescent="0.25">
      <c r="E32" s="21"/>
    </row>
  </sheetData>
  <sheetProtection algorithmName="SHA-512" hashValue="XTgaHLscLP6X23233U0Vj92cVeOnvddBDlwDytOUkcbvIRU0xiKsReW2pF9//Nen3t4Aag4w0xg+9gyyUW436A==" saltValue="M3l5uhFAp4EoBIGM5IGf3A==" spinCount="100000" sheet="1" objects="1" scenarios="1" selectLockedCells="1" selectUnlockedCells="1"/>
  <sortState xmlns:xlrd2="http://schemas.microsoft.com/office/spreadsheetml/2017/richdata2" ref="C11:F23">
    <sortCondition ref="C11:C23"/>
  </sortState>
  <conditionalFormatting sqref="E12:E29">
    <cfRule type="cellIs" dxfId="21" priority="4" stopIfTrue="1" operator="between">
      <formula>-2</formula>
      <formula>2</formula>
    </cfRule>
    <cfRule type="cellIs" dxfId="20" priority="5" stopIfTrue="1" operator="between">
      <formula>-3</formula>
      <formula>3</formula>
    </cfRule>
    <cfRule type="cellIs" dxfId="19" priority="6" operator="notBetween">
      <formula>-3</formula>
      <formula>3</formula>
    </cfRule>
  </conditionalFormatting>
  <conditionalFormatting sqref="E11">
    <cfRule type="cellIs" dxfId="18" priority="1" stopIfTrue="1" operator="between">
      <formula>-2</formula>
      <formula>2</formula>
    </cfRule>
    <cfRule type="cellIs" dxfId="17" priority="2" stopIfTrue="1" operator="between">
      <formula>-3</formula>
      <formula>3</formula>
    </cfRule>
    <cfRule type="cellIs" dxfId="16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zoomScale="80" zoomScaleNormal="80" workbookViewId="0">
      <selection activeCell="H35" sqref="H35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1.5703125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10" x14ac:dyDescent="0.25">
      <c r="C1" s="2" t="s">
        <v>3</v>
      </c>
      <c r="D1" s="3" t="s">
        <v>10</v>
      </c>
      <c r="E1" s="3"/>
      <c r="F1" s="4"/>
    </row>
    <row r="2" spans="1:10" ht="18" x14ac:dyDescent="0.25">
      <c r="C2" s="5" t="s">
        <v>2</v>
      </c>
      <c r="D2" s="6">
        <v>58.4</v>
      </c>
      <c r="E2" s="1" t="s">
        <v>25</v>
      </c>
    </row>
    <row r="3" spans="1:10" ht="18" x14ac:dyDescent="0.25">
      <c r="C3" s="5" t="s">
        <v>20</v>
      </c>
      <c r="D3" s="6">
        <v>57.63</v>
      </c>
      <c r="E3" s="1" t="s">
        <v>25</v>
      </c>
      <c r="F3" s="8"/>
    </row>
    <row r="4" spans="1:10" ht="18" x14ac:dyDescent="0.25">
      <c r="C4" s="5" t="s">
        <v>21</v>
      </c>
      <c r="D4" s="52">
        <v>1.7</v>
      </c>
      <c r="E4" s="1" t="s">
        <v>25</v>
      </c>
      <c r="F4" s="8"/>
    </row>
    <row r="5" spans="1:10" x14ac:dyDescent="0.25">
      <c r="C5" s="5" t="s">
        <v>22</v>
      </c>
      <c r="D5" s="10">
        <f>(D4/D3)*100</f>
        <v>2.9498525073746311</v>
      </c>
      <c r="E5" s="1" t="s">
        <v>1</v>
      </c>
      <c r="F5" s="8"/>
    </row>
    <row r="6" spans="1:10" x14ac:dyDescent="0.25">
      <c r="C6" s="5" t="s">
        <v>4</v>
      </c>
      <c r="D6" s="11">
        <f>COUNTA(E11:E34)</f>
        <v>19</v>
      </c>
      <c r="E6" s="8"/>
      <c r="F6" s="8"/>
    </row>
    <row r="7" spans="1:10" x14ac:dyDescent="0.25">
      <c r="C7" s="8"/>
      <c r="D7" s="8"/>
      <c r="E7" s="8"/>
      <c r="F7" s="8"/>
    </row>
    <row r="8" spans="1:10" x14ac:dyDescent="0.25">
      <c r="C8" s="8"/>
      <c r="D8" s="8"/>
      <c r="E8" s="8"/>
      <c r="F8" s="8"/>
    </row>
    <row r="9" spans="1:10" ht="31.5" x14ac:dyDescent="0.25">
      <c r="C9" s="8" t="s">
        <v>0</v>
      </c>
      <c r="D9" s="8" t="s">
        <v>11</v>
      </c>
      <c r="E9" s="12" t="s">
        <v>5</v>
      </c>
      <c r="F9" s="12" t="s">
        <v>6</v>
      </c>
    </row>
    <row r="10" spans="1:10" x14ac:dyDescent="0.25">
      <c r="A10" s="13"/>
      <c r="C10" s="14"/>
      <c r="D10" s="15"/>
      <c r="E10" s="15"/>
      <c r="F10" s="8"/>
      <c r="H10" s="1" t="s">
        <v>13</v>
      </c>
      <c r="I10" s="1" t="s">
        <v>26</v>
      </c>
    </row>
    <row r="11" spans="1:10" x14ac:dyDescent="0.25">
      <c r="A11" s="22"/>
      <c r="B11" s="14"/>
      <c r="C11" s="16">
        <v>139</v>
      </c>
      <c r="D11" s="17">
        <v>56.9</v>
      </c>
      <c r="E11" s="57">
        <v>-0.43</v>
      </c>
      <c r="F11" s="18">
        <f t="shared" ref="F11:F25" si="0">((D11-$D$2)/$D$2)*100</f>
        <v>-2.5684931506849318</v>
      </c>
      <c r="H11" s="19">
        <f t="shared" ref="H11" si="1">(100+F11)/100</f>
        <v>0.97431506849315075</v>
      </c>
      <c r="I11" s="1">
        <f t="shared" ref="I11:I29" si="2">1+($D$3-$D$2)/$D$2</f>
        <v>0.9868150684931507</v>
      </c>
      <c r="J11" s="20"/>
    </row>
    <row r="12" spans="1:10" x14ac:dyDescent="0.25">
      <c r="A12" s="22"/>
      <c r="C12" s="16">
        <v>223</v>
      </c>
      <c r="D12" s="17">
        <v>56.3</v>
      </c>
      <c r="E12" s="57">
        <v>-0.78</v>
      </c>
      <c r="F12" s="18">
        <f t="shared" si="0"/>
        <v>-3.5958904109589067</v>
      </c>
      <c r="H12" s="19">
        <f t="shared" ref="H12:H26" si="3">(100+F12)/100</f>
        <v>0.96404109589041098</v>
      </c>
      <c r="I12" s="1">
        <f t="shared" si="2"/>
        <v>0.9868150684931507</v>
      </c>
      <c r="J12" s="20"/>
    </row>
    <row r="13" spans="1:10" x14ac:dyDescent="0.25">
      <c r="A13" s="21"/>
      <c r="C13" s="16">
        <v>225</v>
      </c>
      <c r="D13" s="17">
        <v>59.9</v>
      </c>
      <c r="E13" s="57">
        <v>1.34</v>
      </c>
      <c r="F13" s="18">
        <f t="shared" si="0"/>
        <v>2.5684931506849318</v>
      </c>
      <c r="H13" s="19">
        <f t="shared" si="3"/>
        <v>1.0256849315068493</v>
      </c>
      <c r="I13" s="1">
        <f t="shared" si="2"/>
        <v>0.9868150684931507</v>
      </c>
      <c r="J13" s="20"/>
    </row>
    <row r="14" spans="1:10" x14ac:dyDescent="0.25">
      <c r="C14" s="16">
        <v>295</v>
      </c>
      <c r="D14" s="17">
        <v>56.3</v>
      </c>
      <c r="E14" s="57">
        <v>-0.78</v>
      </c>
      <c r="F14" s="18">
        <f t="shared" si="0"/>
        <v>-3.5958904109589067</v>
      </c>
      <c r="H14" s="19">
        <f t="shared" si="3"/>
        <v>0.96404109589041098</v>
      </c>
      <c r="I14" s="1">
        <f t="shared" si="2"/>
        <v>0.9868150684931507</v>
      </c>
      <c r="J14" s="20"/>
    </row>
    <row r="15" spans="1:10" x14ac:dyDescent="0.25">
      <c r="C15" s="16">
        <v>339</v>
      </c>
      <c r="D15" s="17">
        <v>57.7</v>
      </c>
      <c r="E15" s="57">
        <v>0.04</v>
      </c>
      <c r="F15" s="18">
        <f t="shared" si="0"/>
        <v>-1.1986301369862939</v>
      </c>
      <c r="H15" s="19">
        <f t="shared" si="3"/>
        <v>0.98801369863013699</v>
      </c>
      <c r="I15" s="1">
        <f t="shared" si="2"/>
        <v>0.9868150684931507</v>
      </c>
      <c r="J15" s="20"/>
    </row>
    <row r="16" spans="1:10" x14ac:dyDescent="0.25">
      <c r="C16" s="16">
        <v>446</v>
      </c>
      <c r="D16" s="17">
        <v>62.7</v>
      </c>
      <c r="E16" s="57">
        <v>2.98</v>
      </c>
      <c r="F16" s="18">
        <f t="shared" si="0"/>
        <v>7.3630136986301444</v>
      </c>
      <c r="H16" s="19">
        <f t="shared" si="3"/>
        <v>1.0736301369863015</v>
      </c>
      <c r="I16" s="1">
        <f t="shared" si="2"/>
        <v>0.9868150684931507</v>
      </c>
      <c r="J16" s="20"/>
    </row>
    <row r="17" spans="3:10" x14ac:dyDescent="0.25">
      <c r="C17" s="16">
        <v>509</v>
      </c>
      <c r="D17" s="17">
        <v>55.9</v>
      </c>
      <c r="E17" s="57">
        <v>-1.02</v>
      </c>
      <c r="F17" s="18">
        <f t="shared" si="0"/>
        <v>-4.2808219178082192</v>
      </c>
      <c r="H17" s="19">
        <f t="shared" si="3"/>
        <v>0.95719178082191769</v>
      </c>
      <c r="I17" s="1">
        <f t="shared" si="2"/>
        <v>0.9868150684931507</v>
      </c>
      <c r="J17" s="20"/>
    </row>
    <row r="18" spans="3:10" x14ac:dyDescent="0.25">
      <c r="C18" s="16">
        <v>512</v>
      </c>
      <c r="D18" s="17">
        <v>57.7</v>
      </c>
      <c r="E18" s="57">
        <v>0.04</v>
      </c>
      <c r="F18" s="18">
        <f t="shared" si="0"/>
        <v>-1.1986301369862939</v>
      </c>
      <c r="H18" s="19">
        <f t="shared" si="3"/>
        <v>0.98801369863013699</v>
      </c>
      <c r="I18" s="1">
        <f t="shared" si="2"/>
        <v>0.9868150684931507</v>
      </c>
      <c r="J18" s="20"/>
    </row>
    <row r="19" spans="3:10" x14ac:dyDescent="0.25">
      <c r="C19" s="23">
        <v>551</v>
      </c>
      <c r="D19" s="17">
        <v>57.8</v>
      </c>
      <c r="E19" s="57">
        <v>0.1</v>
      </c>
      <c r="F19" s="18">
        <f t="shared" si="0"/>
        <v>-1.0273972602739752</v>
      </c>
      <c r="H19" s="19">
        <f t="shared" si="3"/>
        <v>0.98972602739726023</v>
      </c>
      <c r="I19" s="1">
        <f t="shared" si="2"/>
        <v>0.9868150684931507</v>
      </c>
      <c r="J19" s="20"/>
    </row>
    <row r="20" spans="3:10" x14ac:dyDescent="0.25">
      <c r="C20" s="16">
        <v>579</v>
      </c>
      <c r="D20" s="17">
        <v>58.9</v>
      </c>
      <c r="E20" s="57">
        <v>0.75</v>
      </c>
      <c r="F20" s="18">
        <f t="shared" si="0"/>
        <v>0.85616438356164382</v>
      </c>
      <c r="H20" s="19">
        <f t="shared" si="3"/>
        <v>1.0085616438356164</v>
      </c>
      <c r="I20" s="1">
        <f t="shared" si="2"/>
        <v>0.9868150684931507</v>
      </c>
      <c r="J20" s="20"/>
    </row>
    <row r="21" spans="3:10" x14ac:dyDescent="0.25">
      <c r="C21" s="16">
        <v>591</v>
      </c>
      <c r="D21" s="17">
        <v>57</v>
      </c>
      <c r="E21" s="57">
        <v>-0.37</v>
      </c>
      <c r="F21" s="18">
        <f t="shared" si="0"/>
        <v>-2.3972602739726003</v>
      </c>
      <c r="H21" s="19">
        <f t="shared" si="3"/>
        <v>0.97602739726027399</v>
      </c>
      <c r="I21" s="1">
        <f t="shared" si="2"/>
        <v>0.9868150684931507</v>
      </c>
      <c r="J21" s="20"/>
    </row>
    <row r="22" spans="3:10" x14ac:dyDescent="0.25">
      <c r="C22" s="16">
        <v>615</v>
      </c>
      <c r="D22" s="17">
        <v>58.9</v>
      </c>
      <c r="E22" s="57">
        <v>0.75</v>
      </c>
      <c r="F22" s="18">
        <f t="shared" si="0"/>
        <v>0.85616438356164382</v>
      </c>
      <c r="H22" s="19">
        <f t="shared" si="3"/>
        <v>1.0085616438356164</v>
      </c>
      <c r="I22" s="1">
        <f t="shared" si="2"/>
        <v>0.9868150684931507</v>
      </c>
    </row>
    <row r="23" spans="3:10" x14ac:dyDescent="0.25">
      <c r="C23" s="16">
        <v>644</v>
      </c>
      <c r="D23" s="17">
        <v>49</v>
      </c>
      <c r="E23" s="57">
        <v>-5.07</v>
      </c>
      <c r="F23" s="18">
        <f t="shared" si="0"/>
        <v>-16.095890410958901</v>
      </c>
      <c r="H23" s="19">
        <f t="shared" si="3"/>
        <v>0.83904109589041098</v>
      </c>
      <c r="I23" s="1">
        <f t="shared" si="2"/>
        <v>0.9868150684931507</v>
      </c>
    </row>
    <row r="24" spans="3:10" x14ac:dyDescent="0.25">
      <c r="C24" s="16">
        <v>685</v>
      </c>
      <c r="D24" s="17">
        <v>60.8</v>
      </c>
      <c r="E24" s="57">
        <v>1.86</v>
      </c>
      <c r="F24" s="18">
        <f t="shared" si="0"/>
        <v>4.1095890410958882</v>
      </c>
      <c r="G24" s="21"/>
      <c r="H24" s="19">
        <f t="shared" si="3"/>
        <v>1.0410958904109588</v>
      </c>
      <c r="I24" s="1">
        <f t="shared" si="2"/>
        <v>0.9868150684931507</v>
      </c>
    </row>
    <row r="25" spans="3:10" x14ac:dyDescent="0.25">
      <c r="C25" s="16">
        <v>689</v>
      </c>
      <c r="D25" s="17">
        <v>56.9</v>
      </c>
      <c r="E25" s="57">
        <v>-0.43</v>
      </c>
      <c r="F25" s="18">
        <f t="shared" si="0"/>
        <v>-2.5684931506849318</v>
      </c>
      <c r="G25" s="21"/>
      <c r="H25" s="19">
        <f t="shared" si="3"/>
        <v>0.97431506849315075</v>
      </c>
      <c r="I25" s="1">
        <f t="shared" si="2"/>
        <v>0.9868150684931507</v>
      </c>
    </row>
    <row r="26" spans="3:10" x14ac:dyDescent="0.25">
      <c r="C26" s="16">
        <v>744</v>
      </c>
      <c r="D26" s="17">
        <v>57.3</v>
      </c>
      <c r="E26" s="57">
        <v>-0.19</v>
      </c>
      <c r="F26" s="18">
        <f t="shared" ref="F26" si="4">((D26-$D$2)/$D$2)*100</f>
        <v>-1.8835616438356189</v>
      </c>
      <c r="G26" s="21"/>
      <c r="H26" s="19">
        <f t="shared" si="3"/>
        <v>0.98116438356164382</v>
      </c>
      <c r="I26" s="1">
        <f t="shared" si="2"/>
        <v>0.9868150684931507</v>
      </c>
    </row>
    <row r="27" spans="3:10" x14ac:dyDescent="0.25">
      <c r="C27" s="16">
        <v>807</v>
      </c>
      <c r="D27" s="17">
        <v>59</v>
      </c>
      <c r="E27" s="57">
        <v>0.81</v>
      </c>
      <c r="F27" s="18">
        <f t="shared" ref="F27:F29" si="5">((D27-$D$2)/$D$2)*100</f>
        <v>1.0273972602739752</v>
      </c>
      <c r="G27" s="21"/>
      <c r="H27" s="19">
        <f t="shared" ref="H27:H29" si="6">(100+F27)/100</f>
        <v>1.0102739726027397</v>
      </c>
      <c r="I27" s="1">
        <f t="shared" si="2"/>
        <v>0.9868150684931507</v>
      </c>
    </row>
    <row r="28" spans="3:10" x14ac:dyDescent="0.25">
      <c r="C28" s="16">
        <v>904</v>
      </c>
      <c r="D28" s="17">
        <v>56.5</v>
      </c>
      <c r="E28" s="57">
        <v>-0.66</v>
      </c>
      <c r="F28" s="18">
        <f t="shared" si="5"/>
        <v>-3.2534246575342443</v>
      </c>
      <c r="G28" s="21"/>
      <c r="H28" s="19">
        <f t="shared" si="6"/>
        <v>0.96746575342465757</v>
      </c>
      <c r="I28" s="1">
        <f t="shared" si="2"/>
        <v>0.9868150684931507</v>
      </c>
    </row>
    <row r="29" spans="3:10" x14ac:dyDescent="0.25">
      <c r="C29" s="16">
        <v>928</v>
      </c>
      <c r="D29" s="17">
        <v>56.48</v>
      </c>
      <c r="E29" s="57">
        <v>-0.67</v>
      </c>
      <c r="F29" s="18">
        <f t="shared" si="5"/>
        <v>-3.2876712328767157</v>
      </c>
      <c r="G29" s="21"/>
      <c r="H29" s="19">
        <f t="shared" si="6"/>
        <v>0.96712328767123279</v>
      </c>
      <c r="I29" s="1">
        <f t="shared" si="2"/>
        <v>0.9868150684931507</v>
      </c>
    </row>
    <row r="30" spans="3:10" x14ac:dyDescent="0.25">
      <c r="G30" s="21"/>
      <c r="H30" s="53"/>
      <c r="I30" s="21"/>
    </row>
    <row r="31" spans="3:10" x14ac:dyDescent="0.25">
      <c r="G31" s="21"/>
      <c r="H31" s="53"/>
      <c r="I31" s="21"/>
    </row>
    <row r="32" spans="3:10" x14ac:dyDescent="0.25">
      <c r="E32" s="21"/>
      <c r="G32" s="21"/>
      <c r="H32" s="53"/>
      <c r="I32" s="21"/>
    </row>
    <row r="33" spans="7:9" x14ac:dyDescent="0.25">
      <c r="G33" s="21"/>
      <c r="H33" s="53"/>
      <c r="I33" s="21"/>
    </row>
    <row r="34" spans="7:9" x14ac:dyDescent="0.25">
      <c r="G34" s="21"/>
      <c r="H34" s="53"/>
      <c r="I34" s="21"/>
    </row>
    <row r="35" spans="7:9" x14ac:dyDescent="0.25">
      <c r="G35" s="21"/>
      <c r="H35" s="53"/>
      <c r="I35" s="21"/>
    </row>
    <row r="36" spans="7:9" x14ac:dyDescent="0.25">
      <c r="G36" s="21"/>
      <c r="H36" s="53"/>
      <c r="I36" s="21"/>
    </row>
    <row r="37" spans="7:9" x14ac:dyDescent="0.25">
      <c r="G37" s="21"/>
      <c r="H37" s="53"/>
      <c r="I37" s="21"/>
    </row>
    <row r="38" spans="7:9" x14ac:dyDescent="0.25">
      <c r="G38" s="21"/>
      <c r="H38" s="21"/>
      <c r="I38" s="21"/>
    </row>
    <row r="39" spans="7:9" x14ac:dyDescent="0.25">
      <c r="G39" s="21"/>
      <c r="H39" s="21"/>
      <c r="I39" s="21"/>
    </row>
    <row r="40" spans="7:9" x14ac:dyDescent="0.25">
      <c r="G40" s="21"/>
      <c r="H40" s="53"/>
      <c r="I40" s="21"/>
    </row>
    <row r="41" spans="7:9" x14ac:dyDescent="0.25">
      <c r="G41" s="21"/>
      <c r="H41" s="21"/>
      <c r="I41" s="21"/>
    </row>
    <row r="42" spans="7:9" x14ac:dyDescent="0.25">
      <c r="G42" s="21"/>
      <c r="H42" s="53"/>
      <c r="I42" s="21"/>
    </row>
  </sheetData>
  <sheetProtection algorithmName="SHA-512" hashValue="bbCCUHUXne1Kohg2HBvCMpTnlyvsYzjQ+SAmPwPdSitRmZ64CeHfFRfN+6PPC4GOQJK4xQu74tSqt5oDh/C/pw==" saltValue="IT4Y0PIU/K/f8EemPQAopw==" spinCount="100000" sheet="1" objects="1" scenarios="1" selectLockedCells="1" selectUnlockedCells="1"/>
  <sortState xmlns:xlrd2="http://schemas.microsoft.com/office/spreadsheetml/2017/richdata2" ref="C11:F24">
    <sortCondition ref="C11:C24"/>
  </sortState>
  <conditionalFormatting sqref="E12:E29">
    <cfRule type="cellIs" dxfId="15" priority="4" stopIfTrue="1" operator="between">
      <formula>-2</formula>
      <formula>2</formula>
    </cfRule>
    <cfRule type="cellIs" dxfId="14" priority="5" stopIfTrue="1" operator="between">
      <formula>-3</formula>
      <formula>3</formula>
    </cfRule>
    <cfRule type="cellIs" dxfId="13" priority="6" operator="notBetween">
      <formula>-3</formula>
      <formula>3</formula>
    </cfRule>
  </conditionalFormatting>
  <conditionalFormatting sqref="E11">
    <cfRule type="cellIs" dxfId="12" priority="1" stopIfTrue="1" operator="between">
      <formula>-2</formula>
      <formula>2</formula>
    </cfRule>
    <cfRule type="cellIs" dxfId="11" priority="2" stopIfTrue="1" operator="between">
      <formula>-3</formula>
      <formula>3</formula>
    </cfRule>
    <cfRule type="cellIs" dxfId="10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2"/>
  <sheetViews>
    <sheetView zoomScale="80" zoomScaleNormal="80" workbookViewId="0">
      <selection activeCell="D19" sqref="D19"/>
    </sheetView>
  </sheetViews>
  <sheetFormatPr defaultRowHeight="15.75" x14ac:dyDescent="0.25"/>
  <cols>
    <col min="1" max="2" width="8.7109375" style="1" customWidth="1"/>
    <col min="3" max="3" width="23.85546875" style="1" customWidth="1"/>
    <col min="4" max="4" width="12.85546875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10" x14ac:dyDescent="0.25">
      <c r="C1" s="2" t="s">
        <v>3</v>
      </c>
      <c r="D1" s="3" t="s">
        <v>9</v>
      </c>
      <c r="E1" s="3"/>
      <c r="F1" s="4"/>
    </row>
    <row r="2" spans="1:10" ht="18" x14ac:dyDescent="0.25">
      <c r="C2" s="5" t="s">
        <v>2</v>
      </c>
      <c r="D2" s="6">
        <v>82</v>
      </c>
      <c r="E2" s="1" t="s">
        <v>25</v>
      </c>
    </row>
    <row r="3" spans="1:10" ht="18" x14ac:dyDescent="0.25">
      <c r="C3" s="5" t="s">
        <v>20</v>
      </c>
      <c r="D3" s="6">
        <v>81.55</v>
      </c>
      <c r="E3" s="1" t="s">
        <v>25</v>
      </c>
      <c r="F3" s="8"/>
    </row>
    <row r="4" spans="1:10" ht="18" x14ac:dyDescent="0.25">
      <c r="C4" s="5" t="s">
        <v>21</v>
      </c>
      <c r="D4" s="52">
        <v>2.17</v>
      </c>
      <c r="E4" s="1" t="s">
        <v>25</v>
      </c>
      <c r="F4" s="8"/>
    </row>
    <row r="5" spans="1:10" x14ac:dyDescent="0.25">
      <c r="C5" s="5" t="s">
        <v>22</v>
      </c>
      <c r="D5" s="10">
        <f>(D4/D3)*100</f>
        <v>2.6609442060085837</v>
      </c>
      <c r="E5" s="1" t="s">
        <v>1</v>
      </c>
      <c r="F5" s="8"/>
    </row>
    <row r="6" spans="1:10" x14ac:dyDescent="0.25">
      <c r="C6" s="5" t="s">
        <v>4</v>
      </c>
      <c r="D6" s="11">
        <f>COUNTA(E11:E34)</f>
        <v>19</v>
      </c>
      <c r="E6" s="8"/>
      <c r="F6" s="8"/>
    </row>
    <row r="7" spans="1:10" x14ac:dyDescent="0.25">
      <c r="C7" s="8"/>
      <c r="D7" s="8"/>
      <c r="E7" s="8"/>
      <c r="F7" s="8"/>
    </row>
    <row r="8" spans="1:10" x14ac:dyDescent="0.25">
      <c r="C8" s="8"/>
      <c r="D8" s="8"/>
      <c r="E8" s="8"/>
      <c r="F8" s="8"/>
    </row>
    <row r="9" spans="1:10" ht="31.5" x14ac:dyDescent="0.25">
      <c r="C9" s="8" t="s">
        <v>0</v>
      </c>
      <c r="D9" s="8" t="s">
        <v>11</v>
      </c>
      <c r="E9" s="12" t="s">
        <v>5</v>
      </c>
      <c r="F9" s="12" t="s">
        <v>6</v>
      </c>
    </row>
    <row r="10" spans="1:10" x14ac:dyDescent="0.25">
      <c r="A10" s="13"/>
      <c r="C10" s="14"/>
      <c r="D10" s="15"/>
      <c r="E10" s="15"/>
      <c r="F10" s="8"/>
      <c r="H10" s="1" t="s">
        <v>13</v>
      </c>
      <c r="I10" s="1" t="s">
        <v>26</v>
      </c>
    </row>
    <row r="11" spans="1:10" x14ac:dyDescent="0.25">
      <c r="C11" s="16">
        <v>139</v>
      </c>
      <c r="D11" s="17">
        <v>83.2</v>
      </c>
      <c r="E11" s="57">
        <v>0.76</v>
      </c>
      <c r="F11" s="18">
        <f t="shared" ref="F11:F25" si="0">((D11-$D$2)/$D$2)*100</f>
        <v>1.4634146341463448</v>
      </c>
      <c r="H11" s="19">
        <f t="shared" ref="H11" si="1">(100+F11)/100</f>
        <v>1.0146341463414634</v>
      </c>
      <c r="I11" s="1">
        <f>1+($D$3-$D$2)/$D$2</f>
        <v>0.99451219512195121</v>
      </c>
      <c r="J11" s="20"/>
    </row>
    <row r="12" spans="1:10" x14ac:dyDescent="0.25">
      <c r="A12" s="22"/>
      <c r="B12" s="22"/>
      <c r="C12" s="16">
        <v>223</v>
      </c>
      <c r="D12" s="17">
        <v>78.7</v>
      </c>
      <c r="E12" s="57">
        <v>-1.31</v>
      </c>
      <c r="F12" s="18">
        <f t="shared" si="0"/>
        <v>-4.0243902439024355</v>
      </c>
      <c r="H12" s="19">
        <f t="shared" ref="H12:H26" si="2">(100+F12)/100</f>
        <v>0.95975609756097569</v>
      </c>
      <c r="I12" s="1">
        <f t="shared" ref="I12:I29" si="3">1+($D$3-$D$2)/$D$2</f>
        <v>0.99451219512195121</v>
      </c>
      <c r="J12" s="20"/>
    </row>
    <row r="13" spans="1:10" x14ac:dyDescent="0.25">
      <c r="A13" s="21"/>
      <c r="C13" s="16">
        <v>225</v>
      </c>
      <c r="D13" s="17">
        <v>83.9</v>
      </c>
      <c r="E13" s="57">
        <v>1.0900000000000001</v>
      </c>
      <c r="F13" s="18">
        <f t="shared" si="0"/>
        <v>2.3170731707317143</v>
      </c>
      <c r="H13" s="19">
        <f t="shared" si="2"/>
        <v>1.0231707317073171</v>
      </c>
      <c r="I13" s="1">
        <f t="shared" si="3"/>
        <v>0.99451219512195121</v>
      </c>
      <c r="J13" s="20"/>
    </row>
    <row r="14" spans="1:10" x14ac:dyDescent="0.25">
      <c r="C14" s="16">
        <v>295</v>
      </c>
      <c r="D14" s="17">
        <v>78.8</v>
      </c>
      <c r="E14" s="57">
        <v>-1.27</v>
      </c>
      <c r="F14" s="18">
        <f t="shared" si="0"/>
        <v>-3.9024390243902474</v>
      </c>
      <c r="H14" s="19">
        <f t="shared" si="2"/>
        <v>0.96097560975609753</v>
      </c>
      <c r="I14" s="1">
        <f t="shared" si="3"/>
        <v>0.99451219512195121</v>
      </c>
      <c r="J14" s="20"/>
    </row>
    <row r="15" spans="1:10" x14ac:dyDescent="0.25">
      <c r="C15" s="16">
        <v>339</v>
      </c>
      <c r="D15" s="17">
        <v>81.400000000000006</v>
      </c>
      <c r="E15" s="57">
        <v>-7.0000000000000007E-2</v>
      </c>
      <c r="F15" s="18">
        <f t="shared" si="0"/>
        <v>-0.73170731707316383</v>
      </c>
      <c r="H15" s="19">
        <f t="shared" si="2"/>
        <v>0.9926829268292684</v>
      </c>
      <c r="I15" s="1">
        <f t="shared" si="3"/>
        <v>0.99451219512195121</v>
      </c>
      <c r="J15" s="20"/>
    </row>
    <row r="16" spans="1:10" x14ac:dyDescent="0.25">
      <c r="C16" s="16">
        <v>446</v>
      </c>
      <c r="D16" s="17">
        <v>83.2</v>
      </c>
      <c r="E16" s="57">
        <v>0.76</v>
      </c>
      <c r="F16" s="18">
        <f t="shared" si="0"/>
        <v>1.4634146341463448</v>
      </c>
      <c r="H16" s="19">
        <f t="shared" si="2"/>
        <v>1.0146341463414634</v>
      </c>
      <c r="I16" s="1">
        <f t="shared" si="3"/>
        <v>0.99451219512195121</v>
      </c>
      <c r="J16" s="20"/>
    </row>
    <row r="17" spans="3:10" x14ac:dyDescent="0.25">
      <c r="C17" s="16">
        <v>509</v>
      </c>
      <c r="D17" s="17">
        <v>75.2</v>
      </c>
      <c r="E17" s="57">
        <v>-2.93</v>
      </c>
      <c r="F17" s="18">
        <f t="shared" si="0"/>
        <v>-8.292682926829265</v>
      </c>
      <c r="H17" s="19">
        <f t="shared" si="2"/>
        <v>0.91707317073170747</v>
      </c>
      <c r="I17" s="1">
        <f t="shared" si="3"/>
        <v>0.99451219512195121</v>
      </c>
      <c r="J17" s="20"/>
    </row>
    <row r="18" spans="3:10" x14ac:dyDescent="0.25">
      <c r="C18" s="16">
        <v>512</v>
      </c>
      <c r="D18" s="17">
        <v>81.099999999999994</v>
      </c>
      <c r="E18" s="57">
        <v>-0.21</v>
      </c>
      <c r="F18" s="18">
        <f t="shared" si="0"/>
        <v>-1.0975609756097631</v>
      </c>
      <c r="H18" s="19">
        <f t="shared" si="2"/>
        <v>0.98902439024390232</v>
      </c>
      <c r="I18" s="1">
        <f t="shared" si="3"/>
        <v>0.99451219512195121</v>
      </c>
      <c r="J18" s="20"/>
    </row>
    <row r="19" spans="3:10" x14ac:dyDescent="0.25">
      <c r="C19" s="23">
        <v>551</v>
      </c>
      <c r="D19" s="17">
        <v>80.7</v>
      </c>
      <c r="E19" s="57">
        <v>-0.39</v>
      </c>
      <c r="F19" s="18">
        <f t="shared" si="0"/>
        <v>-1.5853658536585331</v>
      </c>
      <c r="H19" s="19">
        <f t="shared" si="2"/>
        <v>0.98414634146341473</v>
      </c>
      <c r="I19" s="1">
        <f t="shared" si="3"/>
        <v>0.99451219512195121</v>
      </c>
      <c r="J19" s="20"/>
    </row>
    <row r="20" spans="3:10" x14ac:dyDescent="0.25">
      <c r="C20" s="16">
        <v>579</v>
      </c>
      <c r="D20" s="17">
        <v>80.5</v>
      </c>
      <c r="E20" s="57">
        <v>-0.48</v>
      </c>
      <c r="F20" s="18">
        <f t="shared" si="0"/>
        <v>-1.8292682926829267</v>
      </c>
      <c r="H20" s="19">
        <f t="shared" si="2"/>
        <v>0.98170731707317072</v>
      </c>
      <c r="I20" s="1">
        <f t="shared" si="3"/>
        <v>0.99451219512195121</v>
      </c>
      <c r="J20" s="20"/>
    </row>
    <row r="21" spans="3:10" x14ac:dyDescent="0.25">
      <c r="C21" s="16">
        <v>591</v>
      </c>
      <c r="D21" s="17">
        <v>81.599999999999994</v>
      </c>
      <c r="E21" s="57">
        <v>0.02</v>
      </c>
      <c r="F21" s="18">
        <f t="shared" si="0"/>
        <v>-0.48780487804878742</v>
      </c>
      <c r="H21" s="19">
        <f t="shared" si="2"/>
        <v>0.99512195121951208</v>
      </c>
      <c r="I21" s="1">
        <f t="shared" si="3"/>
        <v>0.99451219512195121</v>
      </c>
      <c r="J21" s="20"/>
    </row>
    <row r="22" spans="3:10" x14ac:dyDescent="0.25">
      <c r="C22" s="16">
        <v>615</v>
      </c>
      <c r="D22" s="17">
        <v>81</v>
      </c>
      <c r="E22" s="57">
        <v>-0.25</v>
      </c>
      <c r="F22" s="18">
        <f t="shared" si="0"/>
        <v>-1.2195121951219512</v>
      </c>
      <c r="H22" s="19">
        <f t="shared" si="2"/>
        <v>0.98780487804878048</v>
      </c>
      <c r="I22" s="1">
        <f t="shared" si="3"/>
        <v>0.99451219512195121</v>
      </c>
    </row>
    <row r="23" spans="3:10" x14ac:dyDescent="0.25">
      <c r="C23" s="16">
        <v>644</v>
      </c>
      <c r="D23" s="17">
        <v>87</v>
      </c>
      <c r="E23" s="57">
        <v>2.5099999999999998</v>
      </c>
      <c r="F23" s="18">
        <f t="shared" si="0"/>
        <v>6.0975609756097562</v>
      </c>
      <c r="H23" s="19">
        <f t="shared" si="2"/>
        <v>1.0609756097560976</v>
      </c>
      <c r="I23" s="1">
        <f t="shared" si="3"/>
        <v>0.99451219512195121</v>
      </c>
    </row>
    <row r="24" spans="3:10" x14ac:dyDescent="0.25">
      <c r="C24" s="16">
        <v>685</v>
      </c>
      <c r="D24" s="17">
        <v>82.8</v>
      </c>
      <c r="E24" s="57">
        <v>0.57999999999999996</v>
      </c>
      <c r="F24" s="18">
        <f t="shared" si="0"/>
        <v>0.97560975609755751</v>
      </c>
      <c r="H24" s="19">
        <f t="shared" si="2"/>
        <v>1.0097560975609756</v>
      </c>
      <c r="I24" s="1">
        <f t="shared" si="3"/>
        <v>0.99451219512195121</v>
      </c>
    </row>
    <row r="25" spans="3:10" x14ac:dyDescent="0.25">
      <c r="C25" s="16">
        <v>689</v>
      </c>
      <c r="D25" s="17">
        <v>79.7</v>
      </c>
      <c r="E25" s="57">
        <v>-0.85</v>
      </c>
      <c r="F25" s="18">
        <f t="shared" si="0"/>
        <v>-2.8048780487804845</v>
      </c>
      <c r="H25" s="19">
        <f t="shared" si="2"/>
        <v>0.97195121951219521</v>
      </c>
      <c r="I25" s="1">
        <f t="shared" si="3"/>
        <v>0.99451219512195121</v>
      </c>
    </row>
    <row r="26" spans="3:10" x14ac:dyDescent="0.25">
      <c r="C26" s="16">
        <v>744</v>
      </c>
      <c r="D26" s="17">
        <v>81.400000000000006</v>
      </c>
      <c r="E26" s="57">
        <v>-7.0000000000000007E-2</v>
      </c>
      <c r="F26" s="18">
        <f t="shared" ref="F26" si="4">((D26-$D$2)/$D$2)*100</f>
        <v>-0.73170731707316383</v>
      </c>
      <c r="H26" s="19">
        <f t="shared" si="2"/>
        <v>0.9926829268292684</v>
      </c>
      <c r="I26" s="1">
        <f t="shared" si="3"/>
        <v>0.99451219512195121</v>
      </c>
    </row>
    <row r="27" spans="3:10" x14ac:dyDescent="0.25">
      <c r="C27" s="16">
        <v>807</v>
      </c>
      <c r="D27" s="17">
        <v>83.3</v>
      </c>
      <c r="E27" s="57">
        <v>0.81</v>
      </c>
      <c r="F27" s="18">
        <f t="shared" ref="F27:F29" si="5">((D27-$D$2)/$D$2)*100</f>
        <v>1.5853658536585331</v>
      </c>
      <c r="H27" s="19">
        <f t="shared" ref="H27:H29" si="6">(100+F27)/100</f>
        <v>1.0158536585365854</v>
      </c>
      <c r="I27" s="1">
        <f t="shared" si="3"/>
        <v>0.99451219512195121</v>
      </c>
    </row>
    <row r="28" spans="3:10" x14ac:dyDescent="0.25">
      <c r="C28" s="16">
        <v>904</v>
      </c>
      <c r="D28" s="17">
        <v>84.2</v>
      </c>
      <c r="E28" s="57">
        <v>1.22</v>
      </c>
      <c r="F28" s="18">
        <f t="shared" si="5"/>
        <v>2.682926829268296</v>
      </c>
      <c r="H28" s="19">
        <f t="shared" si="6"/>
        <v>1.026829268292683</v>
      </c>
      <c r="I28" s="1">
        <f t="shared" si="3"/>
        <v>0.99451219512195121</v>
      </c>
    </row>
    <row r="29" spans="3:10" x14ac:dyDescent="0.25">
      <c r="C29" s="16">
        <v>928</v>
      </c>
      <c r="D29" s="17">
        <v>80.8</v>
      </c>
      <c r="E29" s="57">
        <v>-0.34</v>
      </c>
      <c r="F29" s="18">
        <f t="shared" si="5"/>
        <v>-1.4634146341463448</v>
      </c>
      <c r="H29" s="19">
        <f t="shared" si="6"/>
        <v>0.98536585365853657</v>
      </c>
      <c r="I29" s="1">
        <f t="shared" si="3"/>
        <v>0.99451219512195121</v>
      </c>
    </row>
    <row r="32" spans="3:10" x14ac:dyDescent="0.25">
      <c r="E32" s="21"/>
    </row>
  </sheetData>
  <sheetProtection algorithmName="SHA-512" hashValue="MxtqXkWwhFltRjPGHEhJbTl8KJHj87skexEElOJhHTmW13cNgSylvYmAH9mN7ewn7q16QiEzSKDtRzEu0MDlYA==" saltValue="I48+ZA61QzL0BCHylyXpGQ==" spinCount="100000" sheet="1" objects="1" scenarios="1" selectLockedCells="1" selectUnlockedCells="1"/>
  <sortState xmlns:xlrd2="http://schemas.microsoft.com/office/spreadsheetml/2017/richdata2" ref="C11:F23">
    <sortCondition ref="C11:C23"/>
  </sortState>
  <conditionalFormatting sqref="E11:E29">
    <cfRule type="cellIs" dxfId="9" priority="1" stopIfTrue="1" operator="between">
      <formula>-2</formula>
      <formula>2</formula>
    </cfRule>
    <cfRule type="cellIs" dxfId="8" priority="2" stopIfTrue="1" operator="between">
      <formula>-3</formula>
      <formula>3</formula>
    </cfRule>
    <cfRule type="cellIs" dxfId="7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85"/>
  <sheetViews>
    <sheetView zoomScale="80" zoomScaleNormal="80" workbookViewId="0">
      <selection activeCell="A2" sqref="A2:U2"/>
    </sheetView>
  </sheetViews>
  <sheetFormatPr defaultRowHeight="15.75" x14ac:dyDescent="0.25"/>
  <cols>
    <col min="1" max="1" width="9.140625" style="24"/>
    <col min="2" max="17" width="9.85546875" style="24" bestFit="1" customWidth="1"/>
    <col min="18" max="20" width="9.85546875" style="24" customWidth="1"/>
    <col min="21" max="22" width="21.85546875" style="24" bestFit="1" customWidth="1"/>
    <col min="23" max="23" width="12" style="24" bestFit="1" customWidth="1"/>
    <col min="24" max="16384" width="9.140625" style="24"/>
  </cols>
  <sheetData>
    <row r="2" spans="1:26" x14ac:dyDescent="0.25">
      <c r="A2" s="64" t="s">
        <v>17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6" s="31" customFormat="1" x14ac:dyDescent="0.25">
      <c r="B3" s="54"/>
      <c r="C3" s="54"/>
      <c r="D3" s="54"/>
      <c r="E3" s="54"/>
      <c r="F3" s="54"/>
      <c r="G3" s="54"/>
      <c r="H3" s="54"/>
      <c r="I3" s="54"/>
      <c r="J3" s="54"/>
      <c r="K3" s="55"/>
      <c r="L3" s="54"/>
      <c r="M3" s="54"/>
      <c r="N3" s="54"/>
      <c r="O3" s="54"/>
      <c r="P3" s="54"/>
      <c r="Q3" s="54"/>
      <c r="R3" s="54"/>
      <c r="S3" s="54"/>
      <c r="T3" s="54"/>
      <c r="U3" s="55"/>
      <c r="V3" s="54"/>
      <c r="W3" s="54"/>
    </row>
    <row r="4" spans="1:26" x14ac:dyDescent="0.25">
      <c r="A4" s="25" t="s">
        <v>12</v>
      </c>
      <c r="B4" s="63" t="s">
        <v>13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58"/>
      <c r="S4" s="58"/>
      <c r="T4" s="58"/>
      <c r="U4" s="67" t="s">
        <v>24</v>
      </c>
      <c r="V4" s="67" t="s">
        <v>14</v>
      </c>
      <c r="W4" s="45" t="s">
        <v>15</v>
      </c>
    </row>
    <row r="5" spans="1:26" x14ac:dyDescent="0.25">
      <c r="A5" s="27"/>
      <c r="B5" s="28">
        <v>139</v>
      </c>
      <c r="C5" s="28">
        <v>223</v>
      </c>
      <c r="D5" s="28">
        <v>225</v>
      </c>
      <c r="E5" s="28">
        <v>295</v>
      </c>
      <c r="F5" s="28">
        <v>339</v>
      </c>
      <c r="G5" s="28">
        <v>446</v>
      </c>
      <c r="H5" s="28">
        <v>509</v>
      </c>
      <c r="I5" s="29">
        <v>512</v>
      </c>
      <c r="J5" s="28">
        <v>551</v>
      </c>
      <c r="K5" s="28">
        <v>579</v>
      </c>
      <c r="L5" s="28">
        <v>591</v>
      </c>
      <c r="M5" s="28">
        <v>615</v>
      </c>
      <c r="N5" s="28">
        <v>644</v>
      </c>
      <c r="O5" s="28">
        <v>685</v>
      </c>
      <c r="P5" s="28">
        <v>689</v>
      </c>
      <c r="Q5" s="28">
        <v>744</v>
      </c>
      <c r="R5" s="28">
        <v>807</v>
      </c>
      <c r="S5" s="28">
        <v>904</v>
      </c>
      <c r="T5" s="28">
        <v>928</v>
      </c>
      <c r="U5" s="68"/>
      <c r="V5" s="68"/>
      <c r="W5" s="38" t="s">
        <v>16</v>
      </c>
      <c r="X5" s="31"/>
      <c r="Y5" s="32"/>
      <c r="Z5" s="31"/>
    </row>
    <row r="6" spans="1:26" x14ac:dyDescent="0.25">
      <c r="A6" s="46">
        <v>1</v>
      </c>
      <c r="B6" s="34">
        <v>33.6</v>
      </c>
      <c r="C6" s="34">
        <v>34.700000000000003</v>
      </c>
      <c r="D6" s="34">
        <v>37.4</v>
      </c>
      <c r="E6" s="34">
        <v>35.4</v>
      </c>
      <c r="F6" s="34">
        <v>35.700000000000003</v>
      </c>
      <c r="G6" s="34">
        <v>36.6</v>
      </c>
      <c r="H6" s="34">
        <v>34.700000000000003</v>
      </c>
      <c r="I6" s="34">
        <v>36.1</v>
      </c>
      <c r="J6" s="34">
        <v>36</v>
      </c>
      <c r="K6" s="34">
        <v>36.200000000000003</v>
      </c>
      <c r="L6" s="34">
        <v>34.6</v>
      </c>
      <c r="M6" s="34">
        <v>34.299999999999997</v>
      </c>
      <c r="N6" s="34">
        <v>36</v>
      </c>
      <c r="O6" s="34">
        <v>36.9</v>
      </c>
      <c r="P6" s="34">
        <v>34.299999999999997</v>
      </c>
      <c r="Q6" s="34">
        <v>35</v>
      </c>
      <c r="R6" s="60">
        <v>36.799999999999997</v>
      </c>
      <c r="S6" s="60">
        <v>36.4</v>
      </c>
      <c r="T6" s="60">
        <v>31.05</v>
      </c>
      <c r="U6" s="61">
        <v>37.200000000000003</v>
      </c>
      <c r="V6" s="56" t="s">
        <v>23</v>
      </c>
      <c r="W6" s="33">
        <v>13.639224350178674</v>
      </c>
      <c r="X6" s="31"/>
      <c r="Y6" s="31"/>
      <c r="Z6" s="31"/>
    </row>
    <row r="7" spans="1:26" x14ac:dyDescent="0.25">
      <c r="A7" s="46">
        <v>2</v>
      </c>
      <c r="B7" s="34">
        <v>79.3</v>
      </c>
      <c r="C7" s="34">
        <v>78.8</v>
      </c>
      <c r="D7" s="34">
        <v>84.5</v>
      </c>
      <c r="E7" s="34">
        <v>78.8</v>
      </c>
      <c r="F7" s="34">
        <v>81.400000000000006</v>
      </c>
      <c r="G7" s="34">
        <v>83.3</v>
      </c>
      <c r="H7" s="34">
        <v>77.900000000000006</v>
      </c>
      <c r="I7" s="34">
        <v>82.8</v>
      </c>
      <c r="J7" s="34">
        <v>82.1</v>
      </c>
      <c r="K7" s="34">
        <v>81.5</v>
      </c>
      <c r="L7" s="34">
        <v>83.9</v>
      </c>
      <c r="M7" s="34">
        <v>79.8</v>
      </c>
      <c r="N7" s="34">
        <v>84</v>
      </c>
      <c r="O7" s="34">
        <v>83</v>
      </c>
      <c r="P7" s="34">
        <v>80.599999999999994</v>
      </c>
      <c r="Q7" s="34">
        <v>81.3</v>
      </c>
      <c r="R7" s="60">
        <v>81.3</v>
      </c>
      <c r="S7" s="60">
        <v>78.8</v>
      </c>
      <c r="T7" s="60">
        <v>83.01</v>
      </c>
      <c r="U7" s="61">
        <v>82</v>
      </c>
      <c r="V7" s="56" t="s">
        <v>23</v>
      </c>
      <c r="W7" s="33">
        <v>20.95</v>
      </c>
      <c r="X7" s="31"/>
      <c r="Y7" s="31"/>
      <c r="Z7" s="31"/>
    </row>
    <row r="8" spans="1:26" x14ac:dyDescent="0.25">
      <c r="A8" s="46">
        <v>3</v>
      </c>
      <c r="B8" s="34">
        <v>56.9</v>
      </c>
      <c r="C8" s="34">
        <v>56.3</v>
      </c>
      <c r="D8" s="34">
        <v>59.9</v>
      </c>
      <c r="E8" s="34">
        <v>56.3</v>
      </c>
      <c r="F8" s="34">
        <v>57.7</v>
      </c>
      <c r="G8" s="34">
        <v>62.7</v>
      </c>
      <c r="H8" s="34">
        <v>55.9</v>
      </c>
      <c r="I8" s="34">
        <v>57.7</v>
      </c>
      <c r="J8" s="34">
        <v>57.8</v>
      </c>
      <c r="K8" s="34">
        <v>58.9</v>
      </c>
      <c r="L8" s="34">
        <v>57</v>
      </c>
      <c r="M8" s="34">
        <v>58.9</v>
      </c>
      <c r="N8" s="34">
        <v>49</v>
      </c>
      <c r="O8" s="34">
        <v>60.8</v>
      </c>
      <c r="P8" s="34">
        <v>56.9</v>
      </c>
      <c r="Q8" s="34">
        <v>57.3</v>
      </c>
      <c r="R8" s="60">
        <v>59</v>
      </c>
      <c r="S8" s="60">
        <v>56.5</v>
      </c>
      <c r="T8" s="60">
        <v>56.48</v>
      </c>
      <c r="U8" s="61">
        <v>58.4</v>
      </c>
      <c r="V8" s="56" t="s">
        <v>23</v>
      </c>
      <c r="W8" s="33">
        <v>0</v>
      </c>
      <c r="X8" s="31"/>
      <c r="Y8" s="31"/>
      <c r="Z8" s="31"/>
    </row>
    <row r="9" spans="1:26" x14ac:dyDescent="0.25">
      <c r="A9" s="46">
        <v>4</v>
      </c>
      <c r="B9" s="34">
        <v>45.3</v>
      </c>
      <c r="C9" s="34">
        <v>48.1</v>
      </c>
      <c r="D9" s="34">
        <v>50.2</v>
      </c>
      <c r="E9" s="34">
        <v>46.6</v>
      </c>
      <c r="F9" s="34">
        <v>49.5</v>
      </c>
      <c r="G9" s="34">
        <v>54</v>
      </c>
      <c r="H9" s="34">
        <v>46.9</v>
      </c>
      <c r="I9" s="34">
        <v>49.4</v>
      </c>
      <c r="J9" s="34">
        <v>50.3</v>
      </c>
      <c r="K9" s="34">
        <v>50.9</v>
      </c>
      <c r="L9" s="34">
        <v>47.4</v>
      </c>
      <c r="M9" s="34">
        <v>47.1</v>
      </c>
      <c r="N9" s="34">
        <v>35</v>
      </c>
      <c r="O9" s="34">
        <v>53.1</v>
      </c>
      <c r="P9" s="34">
        <v>48.8</v>
      </c>
      <c r="Q9" s="34">
        <v>49.3</v>
      </c>
      <c r="R9" s="60">
        <v>51.1</v>
      </c>
      <c r="S9" s="60">
        <v>46.7</v>
      </c>
      <c r="T9" s="60">
        <v>49.14</v>
      </c>
      <c r="U9" s="61">
        <v>52</v>
      </c>
      <c r="V9" s="56" t="s">
        <v>27</v>
      </c>
      <c r="W9" s="33">
        <v>0</v>
      </c>
      <c r="X9" s="31"/>
      <c r="Y9" s="31"/>
      <c r="Z9" s="31"/>
    </row>
    <row r="10" spans="1:26" x14ac:dyDescent="0.25">
      <c r="A10" s="46">
        <v>5</v>
      </c>
      <c r="B10" s="34">
        <v>40.6</v>
      </c>
      <c r="C10" s="34">
        <v>40.700000000000003</v>
      </c>
      <c r="D10" s="34">
        <v>45.6</v>
      </c>
      <c r="E10" s="34">
        <v>41.8</v>
      </c>
      <c r="F10" s="34">
        <v>42.9</v>
      </c>
      <c r="G10" s="34">
        <v>43.5</v>
      </c>
      <c r="H10" s="34">
        <v>40.6</v>
      </c>
      <c r="I10" s="34">
        <v>43.4</v>
      </c>
      <c r="J10" s="34">
        <v>42.8</v>
      </c>
      <c r="K10" s="34">
        <v>43.5</v>
      </c>
      <c r="L10" s="34">
        <v>41.1</v>
      </c>
      <c r="M10" s="34">
        <v>39.799999999999997</v>
      </c>
      <c r="N10" s="34">
        <v>40</v>
      </c>
      <c r="O10" s="34">
        <v>43.2</v>
      </c>
      <c r="P10" s="34">
        <v>41.3</v>
      </c>
      <c r="Q10" s="34">
        <v>41.5</v>
      </c>
      <c r="R10" s="60">
        <v>42.8</v>
      </c>
      <c r="S10" s="60">
        <v>42.4</v>
      </c>
      <c r="T10" s="60">
        <v>44.13</v>
      </c>
      <c r="U10" s="61">
        <v>46.1</v>
      </c>
      <c r="V10" s="56" t="s">
        <v>27</v>
      </c>
      <c r="W10" s="33">
        <v>20.697633860099611</v>
      </c>
      <c r="X10" s="31"/>
      <c r="Y10" s="31"/>
      <c r="Z10" s="31"/>
    </row>
    <row r="11" spans="1:26" x14ac:dyDescent="0.25">
      <c r="A11" s="46">
        <v>6</v>
      </c>
      <c r="B11" s="34">
        <v>56.3</v>
      </c>
      <c r="C11" s="34">
        <v>56.3</v>
      </c>
      <c r="D11" s="34">
        <v>61.7</v>
      </c>
      <c r="E11" s="34">
        <v>56.3</v>
      </c>
      <c r="F11" s="34">
        <v>58.6</v>
      </c>
      <c r="G11" s="34">
        <v>59.5</v>
      </c>
      <c r="H11" s="34">
        <v>55</v>
      </c>
      <c r="I11" s="34">
        <v>58.7</v>
      </c>
      <c r="J11" s="34">
        <v>59</v>
      </c>
      <c r="K11" s="34">
        <v>59.3</v>
      </c>
      <c r="L11" s="34">
        <v>56</v>
      </c>
      <c r="M11" s="34">
        <v>56.5</v>
      </c>
      <c r="N11" s="34">
        <v>50</v>
      </c>
      <c r="O11" s="34">
        <v>61.4</v>
      </c>
      <c r="P11" s="34">
        <v>57.5</v>
      </c>
      <c r="Q11" s="34">
        <v>58</v>
      </c>
      <c r="R11" s="60">
        <v>59.6</v>
      </c>
      <c r="S11" s="60">
        <v>56.2</v>
      </c>
      <c r="T11" s="60">
        <v>50.83</v>
      </c>
      <c r="U11" s="61">
        <v>63</v>
      </c>
      <c r="V11" s="56" t="s">
        <v>27</v>
      </c>
      <c r="W11" s="33">
        <v>8.9817978808599772</v>
      </c>
      <c r="X11" s="31"/>
      <c r="Y11" s="31"/>
      <c r="Z11" s="31"/>
    </row>
    <row r="12" spans="1:26" x14ac:dyDescent="0.25">
      <c r="A12" s="46">
        <v>7</v>
      </c>
      <c r="B12" s="34">
        <v>26.1</v>
      </c>
      <c r="C12" s="34">
        <v>23.1</v>
      </c>
      <c r="D12" s="34">
        <v>28.4</v>
      </c>
      <c r="E12" s="34">
        <v>24.1</v>
      </c>
      <c r="F12" s="34">
        <v>24.9</v>
      </c>
      <c r="G12" s="34">
        <v>25.9</v>
      </c>
      <c r="H12" s="34">
        <v>24.5</v>
      </c>
      <c r="I12" s="34">
        <v>25.1</v>
      </c>
      <c r="J12" s="34">
        <v>22.9</v>
      </c>
      <c r="K12" s="34">
        <v>27.1</v>
      </c>
      <c r="L12" s="34">
        <v>19</v>
      </c>
      <c r="M12" s="34">
        <v>21.7</v>
      </c>
      <c r="N12" s="34">
        <v>25</v>
      </c>
      <c r="O12" s="34">
        <v>23.8</v>
      </c>
      <c r="P12" s="34">
        <v>24.1</v>
      </c>
      <c r="Q12" s="34">
        <v>21.5</v>
      </c>
      <c r="R12" s="60">
        <v>22.7</v>
      </c>
      <c r="S12" s="60">
        <v>27.7</v>
      </c>
      <c r="T12" s="60">
        <v>22.35</v>
      </c>
      <c r="U12" s="61">
        <v>21</v>
      </c>
      <c r="V12" s="56" t="s">
        <v>28</v>
      </c>
      <c r="W12" s="33">
        <v>0</v>
      </c>
      <c r="X12" s="35"/>
      <c r="Y12" s="31"/>
      <c r="Z12" s="31"/>
    </row>
    <row r="13" spans="1:26" x14ac:dyDescent="0.25">
      <c r="A13" s="46">
        <v>8</v>
      </c>
      <c r="B13" s="34">
        <v>34.5</v>
      </c>
      <c r="C13" s="34">
        <v>30.3</v>
      </c>
      <c r="D13" s="34">
        <v>37.200000000000003</v>
      </c>
      <c r="E13" s="34">
        <v>30.5</v>
      </c>
      <c r="F13" s="34">
        <v>33</v>
      </c>
      <c r="G13" s="34">
        <v>32.1</v>
      </c>
      <c r="H13" s="34">
        <v>31.7</v>
      </c>
      <c r="I13" s="34">
        <v>34.5</v>
      </c>
      <c r="J13" s="34">
        <v>29.2</v>
      </c>
      <c r="K13" s="34">
        <v>35.799999999999997</v>
      </c>
      <c r="L13" s="34">
        <v>23.9</v>
      </c>
      <c r="M13" s="34">
        <v>25.6</v>
      </c>
      <c r="N13" s="34">
        <v>27</v>
      </c>
      <c r="O13" s="34">
        <v>29.2</v>
      </c>
      <c r="P13" s="34">
        <v>33.1</v>
      </c>
      <c r="Q13" s="34">
        <v>27.5</v>
      </c>
      <c r="R13" s="60">
        <v>28.1</v>
      </c>
      <c r="S13" s="60">
        <v>35.799999999999997</v>
      </c>
      <c r="T13" s="60">
        <v>26.57</v>
      </c>
      <c r="U13" s="61">
        <v>26.2</v>
      </c>
      <c r="V13" s="56" t="s">
        <v>28</v>
      </c>
      <c r="W13" s="33">
        <v>7.7607254445869769</v>
      </c>
      <c r="X13" s="35"/>
      <c r="Y13" s="31"/>
      <c r="Z13" s="31"/>
    </row>
    <row r="14" spans="1:26" x14ac:dyDescent="0.25">
      <c r="A14" s="46">
        <v>9</v>
      </c>
      <c r="B14" s="34">
        <v>47.6</v>
      </c>
      <c r="C14" s="34">
        <v>41.3</v>
      </c>
      <c r="D14" s="34">
        <v>49.3</v>
      </c>
      <c r="E14" s="34">
        <v>41.8</v>
      </c>
      <c r="F14" s="34">
        <v>45.6</v>
      </c>
      <c r="G14" s="34">
        <v>45.1</v>
      </c>
      <c r="H14" s="34">
        <v>42.8</v>
      </c>
      <c r="I14" s="34">
        <v>48.5</v>
      </c>
      <c r="J14" s="34">
        <v>38.799999999999997</v>
      </c>
      <c r="K14" s="34">
        <v>49.1</v>
      </c>
      <c r="L14" s="34">
        <v>30.9</v>
      </c>
      <c r="M14" s="34">
        <v>31.8</v>
      </c>
      <c r="N14" s="34">
        <v>35</v>
      </c>
      <c r="O14" s="34">
        <v>36.1</v>
      </c>
      <c r="P14" s="34">
        <v>45.7</v>
      </c>
      <c r="Q14" s="34">
        <v>36.700000000000003</v>
      </c>
      <c r="R14" s="60">
        <v>35.9</v>
      </c>
      <c r="S14" s="60">
        <v>49</v>
      </c>
      <c r="T14" s="60">
        <v>45.67</v>
      </c>
      <c r="U14" s="61">
        <v>31.6</v>
      </c>
      <c r="V14" s="56" t="s">
        <v>28</v>
      </c>
      <c r="W14" s="33">
        <v>20.55198664165674</v>
      </c>
      <c r="X14" s="35"/>
      <c r="Y14" s="31"/>
      <c r="Z14" s="31"/>
    </row>
    <row r="15" spans="1:26" x14ac:dyDescent="0.25">
      <c r="A15" s="46">
        <v>10</v>
      </c>
      <c r="B15" s="34">
        <v>58.7</v>
      </c>
      <c r="C15" s="34">
        <v>78.7</v>
      </c>
      <c r="D15" s="34">
        <v>81.5</v>
      </c>
      <c r="E15" s="34">
        <v>73.900000000000006</v>
      </c>
      <c r="F15" s="34">
        <v>80.7</v>
      </c>
      <c r="G15" s="34">
        <v>89</v>
      </c>
      <c r="H15" s="34">
        <v>71.599999999999994</v>
      </c>
      <c r="I15" s="34">
        <v>81.5</v>
      </c>
      <c r="J15" s="34">
        <v>81</v>
      </c>
      <c r="K15" s="34">
        <v>83.6</v>
      </c>
      <c r="L15" s="34">
        <v>79</v>
      </c>
      <c r="M15" s="34">
        <v>70.3</v>
      </c>
      <c r="N15" s="34">
        <v>30</v>
      </c>
      <c r="O15" s="34">
        <v>86</v>
      </c>
      <c r="P15" s="34">
        <v>82.6</v>
      </c>
      <c r="Q15" s="34">
        <v>76.599999999999994</v>
      </c>
      <c r="R15" s="60">
        <v>82.6</v>
      </c>
      <c r="S15" s="60">
        <v>1.5</v>
      </c>
      <c r="T15" s="60">
        <v>78.099999999999994</v>
      </c>
      <c r="U15" s="61">
        <v>102.5</v>
      </c>
      <c r="V15" s="56" t="s">
        <v>29</v>
      </c>
      <c r="W15" s="33">
        <v>0</v>
      </c>
      <c r="X15" s="31"/>
      <c r="Y15" s="31"/>
      <c r="Z15" s="31"/>
    </row>
    <row r="16" spans="1:26" x14ac:dyDescent="0.25">
      <c r="A16" s="46">
        <v>11</v>
      </c>
      <c r="B16" s="34">
        <v>51.6</v>
      </c>
      <c r="C16" s="34">
        <v>54.3</v>
      </c>
      <c r="D16" s="34">
        <v>57.6</v>
      </c>
      <c r="E16" s="34">
        <v>53</v>
      </c>
      <c r="F16" s="34">
        <v>56.3</v>
      </c>
      <c r="G16" s="34">
        <v>57.4</v>
      </c>
      <c r="H16" s="34">
        <v>49.2</v>
      </c>
      <c r="I16" s="34">
        <v>57</v>
      </c>
      <c r="J16" s="34">
        <v>55.5</v>
      </c>
      <c r="K16" s="34">
        <v>57.4</v>
      </c>
      <c r="L16" s="34">
        <v>53.4</v>
      </c>
      <c r="M16" s="34">
        <v>47.4</v>
      </c>
      <c r="N16" s="34">
        <v>40</v>
      </c>
      <c r="O16" s="34">
        <v>58.2</v>
      </c>
      <c r="P16" s="34">
        <v>56.2</v>
      </c>
      <c r="Q16" s="34">
        <v>51</v>
      </c>
      <c r="R16" s="60">
        <v>56.7</v>
      </c>
      <c r="S16" s="60">
        <v>2.5</v>
      </c>
      <c r="T16" s="60">
        <v>49.96</v>
      </c>
      <c r="U16" s="61">
        <v>71.400000000000006</v>
      </c>
      <c r="V16" s="56" t="s">
        <v>29</v>
      </c>
      <c r="W16" s="33">
        <v>12.310822015244172</v>
      </c>
      <c r="X16" s="31"/>
      <c r="Y16" s="31"/>
      <c r="Z16" s="31"/>
    </row>
    <row r="17" spans="1:26" x14ac:dyDescent="0.25">
      <c r="A17" s="46">
        <v>12</v>
      </c>
      <c r="B17" s="34">
        <v>66.5</v>
      </c>
      <c r="C17" s="34">
        <v>68.599999999999994</v>
      </c>
      <c r="D17" s="34">
        <v>73.099999999999994</v>
      </c>
      <c r="E17" s="34">
        <v>67.5</v>
      </c>
      <c r="F17" s="34">
        <v>71.5</v>
      </c>
      <c r="G17" s="34">
        <v>72.599999999999994</v>
      </c>
      <c r="H17" s="34">
        <v>61.7</v>
      </c>
      <c r="I17" s="34">
        <v>72.3</v>
      </c>
      <c r="J17" s="34">
        <v>70.2</v>
      </c>
      <c r="K17" s="34">
        <v>72.099999999999994</v>
      </c>
      <c r="L17" s="34">
        <v>69.599999999999994</v>
      </c>
      <c r="M17" s="34">
        <v>61.1</v>
      </c>
      <c r="N17" s="34">
        <v>59</v>
      </c>
      <c r="O17" s="34">
        <v>72</v>
      </c>
      <c r="P17" s="34">
        <v>70.900000000000006</v>
      </c>
      <c r="Q17" s="34">
        <v>64.2</v>
      </c>
      <c r="R17" s="60">
        <v>71.2</v>
      </c>
      <c r="S17" s="60">
        <v>70</v>
      </c>
      <c r="T17" s="60">
        <v>69.41</v>
      </c>
      <c r="U17" s="61">
        <v>88.6</v>
      </c>
      <c r="V17" s="56" t="s">
        <v>29</v>
      </c>
      <c r="W17" s="33">
        <v>20.626682436673565</v>
      </c>
      <c r="X17" s="31"/>
      <c r="Y17" s="31"/>
      <c r="Z17" s="31"/>
    </row>
    <row r="18" spans="1:26" x14ac:dyDescent="0.25">
      <c r="A18" s="46">
        <v>13</v>
      </c>
      <c r="B18" s="34">
        <v>83.2</v>
      </c>
      <c r="C18" s="34">
        <v>78.7</v>
      </c>
      <c r="D18" s="34">
        <v>83.9</v>
      </c>
      <c r="E18" s="34">
        <v>78.8</v>
      </c>
      <c r="F18" s="34">
        <v>81.400000000000006</v>
      </c>
      <c r="G18" s="34">
        <v>83.2</v>
      </c>
      <c r="H18" s="34">
        <v>75.2</v>
      </c>
      <c r="I18" s="34">
        <v>81.099999999999994</v>
      </c>
      <c r="J18" s="34">
        <v>80.7</v>
      </c>
      <c r="K18" s="34">
        <v>80.5</v>
      </c>
      <c r="L18" s="34">
        <v>81.599999999999994</v>
      </c>
      <c r="M18" s="34">
        <v>81</v>
      </c>
      <c r="N18" s="34">
        <v>87</v>
      </c>
      <c r="O18" s="34">
        <v>82.8</v>
      </c>
      <c r="P18" s="34">
        <v>79.7</v>
      </c>
      <c r="Q18" s="34">
        <v>81.400000000000006</v>
      </c>
      <c r="R18" s="60">
        <v>83.3</v>
      </c>
      <c r="S18" s="60">
        <v>84.2</v>
      </c>
      <c r="T18" s="60">
        <v>80.8</v>
      </c>
      <c r="U18" s="61">
        <v>82</v>
      </c>
      <c r="V18" s="56" t="s">
        <v>23</v>
      </c>
      <c r="W18" s="33">
        <v>20.95</v>
      </c>
      <c r="X18" s="31"/>
      <c r="Y18" s="31"/>
      <c r="Z18" s="31"/>
    </row>
    <row r="19" spans="1:26" x14ac:dyDescent="0.25">
      <c r="A19" s="36"/>
      <c r="B19" s="64" t="s">
        <v>18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37"/>
      <c r="P19" s="37"/>
      <c r="Q19" s="36"/>
      <c r="R19" s="36"/>
      <c r="S19" s="36"/>
      <c r="T19" s="36"/>
      <c r="U19" s="37"/>
      <c r="W19" s="31"/>
      <c r="X19" s="31"/>
      <c r="Y19" s="31"/>
      <c r="Z19" s="31"/>
    </row>
    <row r="20" spans="1:26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</row>
    <row r="21" spans="1:26" x14ac:dyDescent="0.25">
      <c r="A21" s="64" t="s">
        <v>19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</row>
    <row r="23" spans="1:26" x14ac:dyDescent="0.25">
      <c r="A23" s="25" t="s">
        <v>12</v>
      </c>
      <c r="B23" s="62" t="s">
        <v>13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58"/>
      <c r="S23" s="58"/>
      <c r="T23" s="58"/>
      <c r="U23" s="25" t="s">
        <v>14</v>
      </c>
      <c r="V23" s="26" t="s">
        <v>15</v>
      </c>
    </row>
    <row r="24" spans="1:26" x14ac:dyDescent="0.25">
      <c r="A24" s="38"/>
      <c r="B24" s="28">
        <v>139</v>
      </c>
      <c r="C24" s="28">
        <v>223</v>
      </c>
      <c r="D24" s="28">
        <v>225</v>
      </c>
      <c r="E24" s="28">
        <v>295</v>
      </c>
      <c r="F24" s="28">
        <v>339</v>
      </c>
      <c r="G24" s="28">
        <v>446</v>
      </c>
      <c r="H24" s="28">
        <v>509</v>
      </c>
      <c r="I24" s="29">
        <v>512</v>
      </c>
      <c r="J24" s="28">
        <v>551</v>
      </c>
      <c r="K24" s="28">
        <v>579</v>
      </c>
      <c r="L24" s="28">
        <v>591</v>
      </c>
      <c r="M24" s="28">
        <v>615</v>
      </c>
      <c r="N24" s="28">
        <v>644</v>
      </c>
      <c r="O24" s="28">
        <v>685</v>
      </c>
      <c r="P24" s="28">
        <v>689</v>
      </c>
      <c r="Q24" s="28">
        <v>744</v>
      </c>
      <c r="R24" s="28">
        <v>807</v>
      </c>
      <c r="S24" s="28">
        <v>904</v>
      </c>
      <c r="T24" s="28">
        <v>928</v>
      </c>
      <c r="U24" s="38"/>
      <c r="V24" s="30" t="s">
        <v>16</v>
      </c>
    </row>
    <row r="25" spans="1:26" x14ac:dyDescent="0.25">
      <c r="A25" s="39">
        <v>1</v>
      </c>
      <c r="B25" s="40">
        <f t="shared" ref="B25:Q25" si="0">(B6-$U6)/$U6</f>
        <v>-9.6774193548387122E-2</v>
      </c>
      <c r="C25" s="40">
        <f t="shared" si="0"/>
        <v>-6.7204301075268813E-2</v>
      </c>
      <c r="D25" s="40">
        <f t="shared" si="0"/>
        <v>5.3763440860213904E-3</v>
      </c>
      <c r="E25" s="40">
        <f t="shared" si="0"/>
        <v>-4.8387096774193658E-2</v>
      </c>
      <c r="F25" s="40">
        <f t="shared" si="0"/>
        <v>-4.0322580645161289E-2</v>
      </c>
      <c r="G25" s="40">
        <f t="shared" si="0"/>
        <v>-1.6129032258064554E-2</v>
      </c>
      <c r="H25" s="40">
        <f t="shared" si="0"/>
        <v>-6.7204301075268813E-2</v>
      </c>
      <c r="I25" s="40">
        <f t="shared" si="0"/>
        <v>-2.9569892473118316E-2</v>
      </c>
      <c r="J25" s="40">
        <f t="shared" si="0"/>
        <v>-3.2258064516129108E-2</v>
      </c>
      <c r="K25" s="40">
        <f t="shared" si="0"/>
        <v>-2.6881720430107524E-2</v>
      </c>
      <c r="L25" s="40">
        <f t="shared" si="0"/>
        <v>-6.9892473118279605E-2</v>
      </c>
      <c r="M25" s="40">
        <f t="shared" si="0"/>
        <v>-7.7956989247311981E-2</v>
      </c>
      <c r="N25" s="40">
        <f t="shared" si="0"/>
        <v>-3.2258064516129108E-2</v>
      </c>
      <c r="O25" s="40">
        <f t="shared" si="0"/>
        <v>-8.0645161290323723E-3</v>
      </c>
      <c r="P25" s="40">
        <f t="shared" si="0"/>
        <v>-7.7956989247311981E-2</v>
      </c>
      <c r="Q25" s="40">
        <f t="shared" si="0"/>
        <v>-5.9139784946236632E-2</v>
      </c>
      <c r="R25" s="40">
        <f t="shared" ref="R25:T25" si="1">(R6-$U6)/$U6</f>
        <v>-1.0752688172043163E-2</v>
      </c>
      <c r="S25" s="40">
        <f t="shared" si="1"/>
        <v>-2.1505376344086134E-2</v>
      </c>
      <c r="T25" s="40">
        <f t="shared" si="1"/>
        <v>-0.16532258064516134</v>
      </c>
      <c r="U25" s="56" t="s">
        <v>23</v>
      </c>
      <c r="V25" s="33">
        <f t="shared" ref="V25:V37" si="2">W6</f>
        <v>13.639224350178674</v>
      </c>
    </row>
    <row r="26" spans="1:26" x14ac:dyDescent="0.25">
      <c r="A26" s="39">
        <v>2</v>
      </c>
      <c r="B26" s="41">
        <f t="shared" ref="B26:Q26" si="3">(B7-$U7)/$U7</f>
        <v>-3.2926829268292719E-2</v>
      </c>
      <c r="C26" s="41">
        <f t="shared" si="3"/>
        <v>-3.9024390243902474E-2</v>
      </c>
      <c r="D26" s="41">
        <f t="shared" si="3"/>
        <v>3.048780487804878E-2</v>
      </c>
      <c r="E26" s="41">
        <f t="shared" si="3"/>
        <v>-3.9024390243902474E-2</v>
      </c>
      <c r="F26" s="41">
        <f t="shared" si="3"/>
        <v>-7.3170731707316384E-3</v>
      </c>
      <c r="G26" s="41">
        <f t="shared" si="3"/>
        <v>1.5853658536585331E-2</v>
      </c>
      <c r="H26" s="41">
        <f t="shared" si="3"/>
        <v>-4.9999999999999933E-2</v>
      </c>
      <c r="I26" s="41">
        <f t="shared" si="3"/>
        <v>9.7560975609755751E-3</v>
      </c>
      <c r="J26" s="41">
        <f t="shared" si="3"/>
        <v>1.2195121951218818E-3</v>
      </c>
      <c r="K26" s="41">
        <f t="shared" si="3"/>
        <v>-6.0975609756097563E-3</v>
      </c>
      <c r="L26" s="41">
        <f t="shared" si="3"/>
        <v>2.3170731707317142E-2</v>
      </c>
      <c r="M26" s="41">
        <f t="shared" si="3"/>
        <v>-2.6829268292682961E-2</v>
      </c>
      <c r="N26" s="41">
        <f t="shared" si="3"/>
        <v>2.4390243902439025E-2</v>
      </c>
      <c r="O26" s="41">
        <f t="shared" si="3"/>
        <v>1.2195121951219513E-2</v>
      </c>
      <c r="P26" s="41">
        <f t="shared" si="3"/>
        <v>-1.7073170731707388E-2</v>
      </c>
      <c r="Q26" s="41">
        <f t="shared" si="3"/>
        <v>-8.5365853658536939E-3</v>
      </c>
      <c r="R26" s="41">
        <f t="shared" ref="R26:T26" si="4">(R7-$U7)/$U7</f>
        <v>-8.5365853658536939E-3</v>
      </c>
      <c r="S26" s="41">
        <f t="shared" si="4"/>
        <v>-3.9024390243902474E-2</v>
      </c>
      <c r="T26" s="41">
        <f t="shared" si="4"/>
        <v>1.231707317073177E-2</v>
      </c>
      <c r="U26" s="56" t="s">
        <v>23</v>
      </c>
      <c r="V26" s="33">
        <f t="shared" si="2"/>
        <v>20.95</v>
      </c>
    </row>
    <row r="27" spans="1:26" x14ac:dyDescent="0.25">
      <c r="A27" s="39">
        <v>3</v>
      </c>
      <c r="B27" s="41">
        <f t="shared" ref="B27:Q27" si="5">(B8-$U8)/$U8</f>
        <v>-2.5684931506849317E-2</v>
      </c>
      <c r="C27" s="41">
        <f t="shared" si="5"/>
        <v>-3.5958904109589067E-2</v>
      </c>
      <c r="D27" s="41">
        <f t="shared" si="5"/>
        <v>2.5684931506849317E-2</v>
      </c>
      <c r="E27" s="41">
        <f t="shared" si="5"/>
        <v>-3.5958904109589067E-2</v>
      </c>
      <c r="F27" s="41">
        <f t="shared" si="5"/>
        <v>-1.198630136986294E-2</v>
      </c>
      <c r="G27" s="41">
        <f t="shared" si="5"/>
        <v>7.3630136986301442E-2</v>
      </c>
      <c r="H27" s="41">
        <f t="shared" si="5"/>
        <v>-4.2808219178082189E-2</v>
      </c>
      <c r="I27" s="41">
        <f t="shared" si="5"/>
        <v>-1.198630136986294E-2</v>
      </c>
      <c r="J27" s="41">
        <f t="shared" si="5"/>
        <v>-1.0273972602739751E-2</v>
      </c>
      <c r="K27" s="41">
        <f t="shared" si="5"/>
        <v>8.5616438356164379E-3</v>
      </c>
      <c r="L27" s="41">
        <f t="shared" si="5"/>
        <v>-2.3972602739726005E-2</v>
      </c>
      <c r="M27" s="41">
        <f t="shared" si="5"/>
        <v>8.5616438356164379E-3</v>
      </c>
      <c r="N27" s="41">
        <f t="shared" si="5"/>
        <v>-0.16095890410958902</v>
      </c>
      <c r="O27" s="41">
        <f t="shared" si="5"/>
        <v>4.1095890410958881E-2</v>
      </c>
      <c r="P27" s="41">
        <f t="shared" si="5"/>
        <v>-2.5684931506849317E-2</v>
      </c>
      <c r="Q27" s="41">
        <f t="shared" si="5"/>
        <v>-1.8835616438356188E-2</v>
      </c>
      <c r="R27" s="41">
        <f t="shared" ref="R27:S27" si="6">(R8-$U8)/$U8</f>
        <v>1.0273972602739751E-2</v>
      </c>
      <c r="S27" s="41">
        <f t="shared" si="6"/>
        <v>-3.2534246575342443E-2</v>
      </c>
      <c r="T27" s="41">
        <f>(T8-$U8)/$U8</f>
        <v>-3.2876712328767155E-2</v>
      </c>
      <c r="U27" s="56" t="s">
        <v>23</v>
      </c>
      <c r="V27" s="33">
        <f t="shared" si="2"/>
        <v>0</v>
      </c>
    </row>
    <row r="28" spans="1:26" x14ac:dyDescent="0.25">
      <c r="A28" s="39">
        <v>4</v>
      </c>
      <c r="B28" s="41">
        <f t="shared" ref="B28:Q28" si="7">(B9-$U9)/$U9</f>
        <v>-0.12884615384615389</v>
      </c>
      <c r="C28" s="41">
        <f t="shared" si="7"/>
        <v>-7.4999999999999969E-2</v>
      </c>
      <c r="D28" s="41">
        <f t="shared" si="7"/>
        <v>-3.4615384615384562E-2</v>
      </c>
      <c r="E28" s="41">
        <f t="shared" si="7"/>
        <v>-0.10384615384615382</v>
      </c>
      <c r="F28" s="41">
        <f t="shared" si="7"/>
        <v>-4.807692307692308E-2</v>
      </c>
      <c r="G28" s="41">
        <f t="shared" si="7"/>
        <v>3.8461538461538464E-2</v>
      </c>
      <c r="H28" s="41">
        <f t="shared" si="7"/>
        <v>-9.8076923076923103E-2</v>
      </c>
      <c r="I28" s="41">
        <f t="shared" si="7"/>
        <v>-5.0000000000000031E-2</v>
      </c>
      <c r="J28" s="41">
        <f t="shared" si="7"/>
        <v>-3.269230769230775E-2</v>
      </c>
      <c r="K28" s="41">
        <f t="shared" si="7"/>
        <v>-2.1153846153846183E-2</v>
      </c>
      <c r="L28" s="41">
        <f t="shared" si="7"/>
        <v>-8.8461538461538494E-2</v>
      </c>
      <c r="M28" s="41">
        <f t="shared" si="7"/>
        <v>-9.4230769230769201E-2</v>
      </c>
      <c r="N28" s="41">
        <f t="shared" si="7"/>
        <v>-0.32692307692307693</v>
      </c>
      <c r="O28" s="41">
        <f t="shared" si="7"/>
        <v>2.1153846153846183E-2</v>
      </c>
      <c r="P28" s="41">
        <f t="shared" si="7"/>
        <v>-6.153846153846159E-2</v>
      </c>
      <c r="Q28" s="41">
        <f t="shared" si="7"/>
        <v>-5.1923076923076975E-2</v>
      </c>
      <c r="R28" s="41">
        <f t="shared" ref="R28:T28" si="8">(R9-$U9)/$U9</f>
        <v>-1.7307692307692281E-2</v>
      </c>
      <c r="S28" s="41">
        <f t="shared" si="8"/>
        <v>-0.10192307692307687</v>
      </c>
      <c r="T28" s="41">
        <f t="shared" si="8"/>
        <v>-5.4999999999999986E-2</v>
      </c>
      <c r="U28" s="56" t="str">
        <f>V9</f>
        <v>m-xyleen</v>
      </c>
      <c r="V28" s="33">
        <f t="shared" si="2"/>
        <v>0</v>
      </c>
    </row>
    <row r="29" spans="1:26" x14ac:dyDescent="0.25">
      <c r="A29" s="39">
        <v>5</v>
      </c>
      <c r="B29" s="41">
        <f t="shared" ref="B29:Q29" si="9">(B10-$U10)/$U10</f>
        <v>-0.11930585683297179</v>
      </c>
      <c r="C29" s="41">
        <f t="shared" si="9"/>
        <v>-0.11713665943600864</v>
      </c>
      <c r="D29" s="41">
        <f t="shared" si="9"/>
        <v>-1.0845986984815618E-2</v>
      </c>
      <c r="E29" s="41">
        <f t="shared" si="9"/>
        <v>-9.3275488069414408E-2</v>
      </c>
      <c r="F29" s="41">
        <f t="shared" si="9"/>
        <v>-6.9414316702820014E-2</v>
      </c>
      <c r="G29" s="41">
        <f t="shared" si="9"/>
        <v>-5.6399132321041247E-2</v>
      </c>
      <c r="H29" s="41">
        <f t="shared" si="9"/>
        <v>-0.11930585683297179</v>
      </c>
      <c r="I29" s="41">
        <f t="shared" si="9"/>
        <v>-5.8568329718004401E-2</v>
      </c>
      <c r="J29" s="41">
        <f t="shared" si="9"/>
        <v>-7.1583514099783169E-2</v>
      </c>
      <c r="K29" s="41">
        <f t="shared" si="9"/>
        <v>-5.6399132321041247E-2</v>
      </c>
      <c r="L29" s="41">
        <f t="shared" si="9"/>
        <v>-0.10845986984815618</v>
      </c>
      <c r="M29" s="41">
        <f t="shared" si="9"/>
        <v>-0.13665943600867689</v>
      </c>
      <c r="N29" s="41">
        <f t="shared" si="9"/>
        <v>-0.13232104121475058</v>
      </c>
      <c r="O29" s="41">
        <f t="shared" si="9"/>
        <v>-6.2906724511930551E-2</v>
      </c>
      <c r="P29" s="41">
        <f t="shared" si="9"/>
        <v>-0.10412147505423003</v>
      </c>
      <c r="Q29" s="41">
        <f t="shared" si="9"/>
        <v>-9.9783080260303719E-2</v>
      </c>
      <c r="R29" s="41">
        <f t="shared" ref="R29:T29" si="10">(R10-$U10)/$U10</f>
        <v>-7.1583514099783169E-2</v>
      </c>
      <c r="S29" s="41">
        <f t="shared" si="10"/>
        <v>-8.0260303687635634E-2</v>
      </c>
      <c r="T29" s="41">
        <f t="shared" si="10"/>
        <v>-4.2733188720173509E-2</v>
      </c>
      <c r="U29" s="56" t="str">
        <f t="shared" ref="U29:U36" si="11">V10</f>
        <v>m-xyleen</v>
      </c>
      <c r="V29" s="33">
        <f t="shared" si="2"/>
        <v>20.697633860099611</v>
      </c>
    </row>
    <row r="30" spans="1:26" x14ac:dyDescent="0.25">
      <c r="A30" s="39">
        <v>6</v>
      </c>
      <c r="B30" s="41">
        <f t="shared" ref="B30:Q30" si="12">(B11-$U11)/$U11</f>
        <v>-0.10634920634920639</v>
      </c>
      <c r="C30" s="41">
        <f t="shared" si="12"/>
        <v>-0.10634920634920639</v>
      </c>
      <c r="D30" s="41">
        <f t="shared" si="12"/>
        <v>-2.0634920634920589E-2</v>
      </c>
      <c r="E30" s="41">
        <f t="shared" si="12"/>
        <v>-0.10634920634920639</v>
      </c>
      <c r="F30" s="41">
        <f t="shared" si="12"/>
        <v>-6.9841269841269815E-2</v>
      </c>
      <c r="G30" s="41">
        <f t="shared" si="12"/>
        <v>-5.5555555555555552E-2</v>
      </c>
      <c r="H30" s="41">
        <f t="shared" si="12"/>
        <v>-0.12698412698412698</v>
      </c>
      <c r="I30" s="41">
        <f t="shared" si="12"/>
        <v>-6.8253968253968206E-2</v>
      </c>
      <c r="J30" s="41">
        <f t="shared" si="12"/>
        <v>-6.3492063492063489E-2</v>
      </c>
      <c r="K30" s="41">
        <f t="shared" si="12"/>
        <v>-5.8730158730158778E-2</v>
      </c>
      <c r="L30" s="41">
        <f t="shared" si="12"/>
        <v>-0.1111111111111111</v>
      </c>
      <c r="M30" s="41">
        <f t="shared" si="12"/>
        <v>-0.10317460317460317</v>
      </c>
      <c r="N30" s="41">
        <f t="shared" si="12"/>
        <v>-0.20634920634920634</v>
      </c>
      <c r="O30" s="41">
        <f t="shared" si="12"/>
        <v>-2.5396825396825421E-2</v>
      </c>
      <c r="P30" s="41">
        <f t="shared" si="12"/>
        <v>-8.7301587301587297E-2</v>
      </c>
      <c r="Q30" s="41">
        <f t="shared" si="12"/>
        <v>-7.9365079365079361E-2</v>
      </c>
      <c r="R30" s="41">
        <f t="shared" ref="R30:T30" si="13">(R11-$U11)/$U11</f>
        <v>-5.3968253968253943E-2</v>
      </c>
      <c r="S30" s="41">
        <f t="shared" si="13"/>
        <v>-0.10793650793650789</v>
      </c>
      <c r="T30" s="41">
        <f t="shared" si="13"/>
        <v>-0.19317460317460319</v>
      </c>
      <c r="U30" s="56" t="str">
        <f t="shared" si="11"/>
        <v>m-xyleen</v>
      </c>
      <c r="V30" s="33">
        <f t="shared" si="2"/>
        <v>8.9817978808599772</v>
      </c>
    </row>
    <row r="31" spans="1:26" x14ac:dyDescent="0.25">
      <c r="A31" s="39">
        <v>7</v>
      </c>
      <c r="B31" s="41">
        <f t="shared" ref="B31:L31" si="14">(B12-$U12)/$U12</f>
        <v>0.24285714285714294</v>
      </c>
      <c r="C31" s="41">
        <f t="shared" si="14"/>
        <v>0.10000000000000006</v>
      </c>
      <c r="D31" s="41">
        <f t="shared" si="14"/>
        <v>0.35238095238095229</v>
      </c>
      <c r="E31" s="41">
        <f t="shared" si="14"/>
        <v>0.14761904761904768</v>
      </c>
      <c r="F31" s="41">
        <f t="shared" si="14"/>
        <v>0.18571428571428564</v>
      </c>
      <c r="G31" s="41">
        <f t="shared" si="14"/>
        <v>0.23333333333333325</v>
      </c>
      <c r="H31" s="41">
        <f t="shared" si="14"/>
        <v>0.16666666666666666</v>
      </c>
      <c r="I31" s="41">
        <f t="shared" si="14"/>
        <v>0.19523809523809529</v>
      </c>
      <c r="J31" s="41">
        <f t="shared" si="14"/>
        <v>9.0476190476190405E-2</v>
      </c>
      <c r="K31" s="41">
        <f t="shared" si="14"/>
        <v>0.29047619047619055</v>
      </c>
      <c r="L31" s="41">
        <f t="shared" si="14"/>
        <v>-9.5238095238095233E-2</v>
      </c>
      <c r="M31" s="41">
        <f t="shared" ref="M31:M32" si="15">(M12-$U12)/$U12</f>
        <v>3.3333333333333298E-2</v>
      </c>
      <c r="N31" s="41">
        <f t="shared" ref="N31:Q37" si="16">(N12-$U12)/$U12</f>
        <v>0.19047619047619047</v>
      </c>
      <c r="O31" s="41">
        <f t="shared" si="16"/>
        <v>0.13333333333333336</v>
      </c>
      <c r="P31" s="41">
        <f t="shared" si="16"/>
        <v>0.14761904761904768</v>
      </c>
      <c r="Q31" s="41">
        <f t="shared" si="16"/>
        <v>2.3809523809523808E-2</v>
      </c>
      <c r="R31" s="41">
        <f t="shared" ref="R31:T31" si="17">(R12-$U12)/$U12</f>
        <v>8.0952380952380915E-2</v>
      </c>
      <c r="S31" s="41">
        <f t="shared" si="17"/>
        <v>0.31904761904761902</v>
      </c>
      <c r="T31" s="41">
        <f t="shared" si="17"/>
        <v>6.4285714285714349E-2</v>
      </c>
      <c r="U31" s="56" t="str">
        <f t="shared" si="11"/>
        <v>tetrachlooretheen</v>
      </c>
      <c r="V31" s="33">
        <f t="shared" si="2"/>
        <v>0</v>
      </c>
    </row>
    <row r="32" spans="1:26" x14ac:dyDescent="0.25">
      <c r="A32" s="39">
        <v>8</v>
      </c>
      <c r="B32" s="41">
        <f t="shared" ref="B32:L32" si="18">(B13-$U13)/$U13</f>
        <v>0.31679389312977102</v>
      </c>
      <c r="C32" s="41">
        <f t="shared" si="18"/>
        <v>0.15648854961832068</v>
      </c>
      <c r="D32" s="41">
        <f t="shared" si="18"/>
        <v>0.41984732824427495</v>
      </c>
      <c r="E32" s="41">
        <f t="shared" si="18"/>
        <v>0.16412213740458018</v>
      </c>
      <c r="F32" s="41">
        <f t="shared" si="18"/>
        <v>0.25954198473282447</v>
      </c>
      <c r="G32" s="41">
        <f t="shared" si="18"/>
        <v>0.22519083969465659</v>
      </c>
      <c r="H32" s="41">
        <f t="shared" si="18"/>
        <v>0.20992366412213742</v>
      </c>
      <c r="I32" s="41">
        <f t="shared" si="18"/>
        <v>0.31679389312977102</v>
      </c>
      <c r="J32" s="41">
        <f t="shared" si="18"/>
        <v>0.11450381679389313</v>
      </c>
      <c r="K32" s="41">
        <f t="shared" si="18"/>
        <v>0.36641221374045796</v>
      </c>
      <c r="L32" s="41">
        <f t="shared" si="18"/>
        <v>-8.7786259541984768E-2</v>
      </c>
      <c r="M32" s="41">
        <f t="shared" si="15"/>
        <v>-2.2900763358778546E-2</v>
      </c>
      <c r="N32" s="41">
        <f t="shared" si="16"/>
        <v>3.0534351145038195E-2</v>
      </c>
      <c r="O32" s="41">
        <f t="shared" si="16"/>
        <v>0.11450381679389313</v>
      </c>
      <c r="P32" s="41">
        <f t="shared" si="16"/>
        <v>0.2633587786259543</v>
      </c>
      <c r="Q32" s="41">
        <f t="shared" si="16"/>
        <v>4.961832061068705E-2</v>
      </c>
      <c r="R32" s="41">
        <f t="shared" ref="R32:T32" si="19">(R13-$U13)/$U13</f>
        <v>7.2519083969465728E-2</v>
      </c>
      <c r="S32" s="41">
        <f t="shared" si="19"/>
        <v>0.36641221374045796</v>
      </c>
      <c r="T32" s="41">
        <f t="shared" si="19"/>
        <v>1.412213740458019E-2</v>
      </c>
      <c r="U32" s="56" t="str">
        <f t="shared" si="11"/>
        <v>tetrachlooretheen</v>
      </c>
      <c r="V32" s="33">
        <f t="shared" si="2"/>
        <v>7.7607254445869769</v>
      </c>
    </row>
    <row r="33" spans="1:22" x14ac:dyDescent="0.25">
      <c r="A33" s="39">
        <v>9</v>
      </c>
      <c r="B33" s="41">
        <f t="shared" ref="B33:L33" si="20">(B14-$U14)/$U14</f>
        <v>0.50632911392405056</v>
      </c>
      <c r="C33" s="41">
        <f t="shared" si="20"/>
        <v>0.30696202531645556</v>
      </c>
      <c r="D33" s="41">
        <f t="shared" si="20"/>
        <v>0.56012658227848089</v>
      </c>
      <c r="E33" s="41">
        <f t="shared" si="20"/>
        <v>0.32278481012658211</v>
      </c>
      <c r="F33" s="41">
        <f t="shared" si="20"/>
        <v>0.44303797468354428</v>
      </c>
      <c r="G33" s="41">
        <f t="shared" si="20"/>
        <v>0.42721518987341772</v>
      </c>
      <c r="H33" s="41">
        <f t="shared" si="20"/>
        <v>0.35443037974683528</v>
      </c>
      <c r="I33" s="41">
        <f t="shared" si="20"/>
        <v>0.53481012658227844</v>
      </c>
      <c r="J33" s="41">
        <f t="shared" si="20"/>
        <v>0.22784810126582264</v>
      </c>
      <c r="K33" s="41">
        <f t="shared" si="20"/>
        <v>0.55379746835443033</v>
      </c>
      <c r="L33" s="41">
        <f t="shared" si="20"/>
        <v>-2.2151898734177305E-2</v>
      </c>
      <c r="M33" s="41">
        <f t="shared" ref="M33:M37" si="21">(M14-$U14)/$U14</f>
        <v>6.3291139240506103E-3</v>
      </c>
      <c r="N33" s="41">
        <f t="shared" si="16"/>
        <v>0.10759493670886071</v>
      </c>
      <c r="O33" s="41">
        <f t="shared" si="16"/>
        <v>0.14240506329113922</v>
      </c>
      <c r="P33" s="41">
        <f t="shared" si="16"/>
        <v>0.44620253164556967</v>
      </c>
      <c r="Q33" s="41">
        <f t="shared" si="16"/>
        <v>0.16139240506329117</v>
      </c>
      <c r="R33" s="41">
        <f t="shared" ref="R33:T33" si="22">(R14-$U14)/$U14</f>
        <v>0.1360759493670885</v>
      </c>
      <c r="S33" s="41">
        <f t="shared" si="22"/>
        <v>0.550632911392405</v>
      </c>
      <c r="T33" s="41">
        <f t="shared" si="22"/>
        <v>0.44525316455696201</v>
      </c>
      <c r="U33" s="56" t="str">
        <f t="shared" si="11"/>
        <v>tetrachlooretheen</v>
      </c>
      <c r="V33" s="33">
        <f t="shared" si="2"/>
        <v>20.55198664165674</v>
      </c>
    </row>
    <row r="34" spans="1:22" x14ac:dyDescent="0.25">
      <c r="A34" s="39">
        <v>10</v>
      </c>
      <c r="B34" s="41">
        <f t="shared" ref="B34:L34" si="23">(B15-$U15)/$U15</f>
        <v>-0.4273170731707317</v>
      </c>
      <c r="C34" s="41">
        <f t="shared" si="23"/>
        <v>-0.2321951219512195</v>
      </c>
      <c r="D34" s="41">
        <f t="shared" si="23"/>
        <v>-0.20487804878048779</v>
      </c>
      <c r="E34" s="41">
        <f t="shared" si="23"/>
        <v>-0.27902439024390241</v>
      </c>
      <c r="F34" s="41">
        <f t="shared" si="23"/>
        <v>-0.21268292682926826</v>
      </c>
      <c r="G34" s="41">
        <f t="shared" si="23"/>
        <v>-0.13170731707317074</v>
      </c>
      <c r="H34" s="41">
        <f t="shared" si="23"/>
        <v>-0.30146341463414639</v>
      </c>
      <c r="I34" s="41">
        <f t="shared" si="23"/>
        <v>-0.20487804878048779</v>
      </c>
      <c r="J34" s="41">
        <f t="shared" si="23"/>
        <v>-0.2097560975609756</v>
      </c>
      <c r="K34" s="41">
        <f t="shared" si="23"/>
        <v>-0.18439024390243908</v>
      </c>
      <c r="L34" s="41">
        <f t="shared" si="23"/>
        <v>-0.22926829268292684</v>
      </c>
      <c r="M34" s="41">
        <f t="shared" si="21"/>
        <v>-0.31414634146341464</v>
      </c>
      <c r="N34" s="41">
        <f t="shared" si="16"/>
        <v>-0.70731707317073167</v>
      </c>
      <c r="O34" s="41">
        <f t="shared" si="16"/>
        <v>-0.16097560975609757</v>
      </c>
      <c r="P34" s="41">
        <f t="shared" si="16"/>
        <v>-0.1941463414634147</v>
      </c>
      <c r="Q34" s="41">
        <f t="shared" si="16"/>
        <v>-0.25268292682926835</v>
      </c>
      <c r="R34" s="41">
        <f t="shared" ref="R34:T34" si="24">(R15-$U15)/$U15</f>
        <v>-0.1941463414634147</v>
      </c>
      <c r="S34" s="41">
        <f t="shared" si="24"/>
        <v>-0.98536585365853657</v>
      </c>
      <c r="T34" s="41">
        <f t="shared" si="24"/>
        <v>-0.23804878048780492</v>
      </c>
      <c r="U34" s="56" t="str">
        <f t="shared" si="11"/>
        <v>cyclohexanon</v>
      </c>
      <c r="V34" s="33">
        <f t="shared" si="2"/>
        <v>0</v>
      </c>
    </row>
    <row r="35" spans="1:22" x14ac:dyDescent="0.25">
      <c r="A35" s="39">
        <v>11</v>
      </c>
      <c r="B35" s="41">
        <f t="shared" ref="B35:L35" si="25">(B16-$U16)/$U16</f>
        <v>-0.27731092436974791</v>
      </c>
      <c r="C35" s="41">
        <f t="shared" si="25"/>
        <v>-0.23949579831932782</v>
      </c>
      <c r="D35" s="41">
        <f t="shared" si="25"/>
        <v>-0.19327731092436978</v>
      </c>
      <c r="E35" s="41">
        <f t="shared" si="25"/>
        <v>-0.25770308123249308</v>
      </c>
      <c r="F35" s="41">
        <f t="shared" si="25"/>
        <v>-0.21148459383753512</v>
      </c>
      <c r="G35" s="41">
        <f t="shared" si="25"/>
        <v>-0.1960784313725491</v>
      </c>
      <c r="H35" s="41">
        <f t="shared" si="25"/>
        <v>-0.31092436974789917</v>
      </c>
      <c r="I35" s="41">
        <f t="shared" si="25"/>
        <v>-0.20168067226890762</v>
      </c>
      <c r="J35" s="41">
        <f t="shared" si="25"/>
        <v>-0.22268907563025217</v>
      </c>
      <c r="K35" s="41">
        <f t="shared" si="25"/>
        <v>-0.1960784313725491</v>
      </c>
      <c r="L35" s="41">
        <f t="shared" si="25"/>
        <v>-0.25210084033613456</v>
      </c>
      <c r="M35" s="41">
        <f t="shared" si="21"/>
        <v>-0.33613445378151269</v>
      </c>
      <c r="N35" s="41">
        <f t="shared" si="16"/>
        <v>-0.43977591036414571</v>
      </c>
      <c r="O35" s="41">
        <f t="shared" si="16"/>
        <v>-0.18487394957983197</v>
      </c>
      <c r="P35" s="41">
        <f t="shared" si="16"/>
        <v>-0.21288515406162467</v>
      </c>
      <c r="Q35" s="41">
        <f t="shared" si="16"/>
        <v>-0.28571428571428575</v>
      </c>
      <c r="R35" s="41">
        <f t="shared" ref="R35:T35" si="26">(R16-$U16)/$U16</f>
        <v>-0.20588235294117649</v>
      </c>
      <c r="S35" s="41">
        <f t="shared" si="26"/>
        <v>-0.96498599439775912</v>
      </c>
      <c r="T35" s="41">
        <f t="shared" si="26"/>
        <v>-0.30028011204481797</v>
      </c>
      <c r="U35" s="56" t="str">
        <f t="shared" si="11"/>
        <v>cyclohexanon</v>
      </c>
      <c r="V35" s="33">
        <f t="shared" si="2"/>
        <v>12.310822015244172</v>
      </c>
    </row>
    <row r="36" spans="1:22" x14ac:dyDescent="0.25">
      <c r="A36" s="39">
        <v>12</v>
      </c>
      <c r="B36" s="41">
        <f t="shared" ref="B36:L36" si="27">(B17-$U17)/$U17</f>
        <v>-0.24943566591422117</v>
      </c>
      <c r="C36" s="41">
        <f t="shared" si="27"/>
        <v>-0.22573363431151244</v>
      </c>
      <c r="D36" s="41">
        <f t="shared" si="27"/>
        <v>-0.17494356659142213</v>
      </c>
      <c r="E36" s="41">
        <f t="shared" si="27"/>
        <v>-0.23814898419864555</v>
      </c>
      <c r="F36" s="41">
        <f t="shared" si="27"/>
        <v>-0.19300225733634307</v>
      </c>
      <c r="G36" s="41">
        <f t="shared" si="27"/>
        <v>-0.18058690744920994</v>
      </c>
      <c r="H36" s="41">
        <f t="shared" si="27"/>
        <v>-0.30361173814898412</v>
      </c>
      <c r="I36" s="41">
        <f t="shared" si="27"/>
        <v>-0.1839729119638826</v>
      </c>
      <c r="J36" s="41">
        <f t="shared" si="27"/>
        <v>-0.20767494356659133</v>
      </c>
      <c r="K36" s="41">
        <f t="shared" si="27"/>
        <v>-0.18623024830699775</v>
      </c>
      <c r="L36" s="41">
        <f t="shared" si="27"/>
        <v>-0.2144469525959368</v>
      </c>
      <c r="M36" s="41">
        <f t="shared" si="21"/>
        <v>-0.31038374717832951</v>
      </c>
      <c r="N36" s="41">
        <f t="shared" si="16"/>
        <v>-0.33408577878103835</v>
      </c>
      <c r="O36" s="41">
        <f t="shared" si="16"/>
        <v>-0.18735891647855527</v>
      </c>
      <c r="P36" s="41">
        <f t="shared" si="16"/>
        <v>-0.19977426636568837</v>
      </c>
      <c r="Q36" s="41">
        <f t="shared" si="16"/>
        <v>-0.27539503386004505</v>
      </c>
      <c r="R36" s="41">
        <f t="shared" ref="R36:T36" si="28">(R17-$U17)/$U17</f>
        <v>-0.19638826185101571</v>
      </c>
      <c r="S36" s="41">
        <f t="shared" si="28"/>
        <v>-0.2099322799097065</v>
      </c>
      <c r="T36" s="41">
        <f t="shared" si="28"/>
        <v>-0.21659142212189614</v>
      </c>
      <c r="U36" s="56" t="str">
        <f t="shared" si="11"/>
        <v>cyclohexanon</v>
      </c>
      <c r="V36" s="33">
        <f t="shared" si="2"/>
        <v>20.626682436673565</v>
      </c>
    </row>
    <row r="37" spans="1:22" x14ac:dyDescent="0.25">
      <c r="A37" s="39">
        <v>13</v>
      </c>
      <c r="B37" s="40">
        <f t="shared" ref="B37:L37" si="29">(B18-$U18)/$U18</f>
        <v>1.4634146341463448E-2</v>
      </c>
      <c r="C37" s="40">
        <f t="shared" si="29"/>
        <v>-4.0243902439024357E-2</v>
      </c>
      <c r="D37" s="40">
        <f t="shared" si="29"/>
        <v>2.3170731707317142E-2</v>
      </c>
      <c r="E37" s="40">
        <f t="shared" si="29"/>
        <v>-3.9024390243902474E-2</v>
      </c>
      <c r="F37" s="40">
        <f t="shared" si="29"/>
        <v>-7.3170731707316384E-3</v>
      </c>
      <c r="G37" s="40">
        <f t="shared" si="29"/>
        <v>1.4634146341463448E-2</v>
      </c>
      <c r="H37" s="40">
        <f t="shared" si="29"/>
        <v>-8.2926829268292646E-2</v>
      </c>
      <c r="I37" s="40">
        <f t="shared" si="29"/>
        <v>-1.097560975609763E-2</v>
      </c>
      <c r="J37" s="40">
        <f t="shared" si="29"/>
        <v>-1.5853658536585331E-2</v>
      </c>
      <c r="K37" s="40">
        <f t="shared" si="29"/>
        <v>-1.8292682926829267E-2</v>
      </c>
      <c r="L37" s="40">
        <f t="shared" si="29"/>
        <v>-4.8780487804878743E-3</v>
      </c>
      <c r="M37" s="40">
        <f t="shared" si="21"/>
        <v>-1.2195121951219513E-2</v>
      </c>
      <c r="N37" s="40">
        <f t="shared" si="16"/>
        <v>6.097560975609756E-2</v>
      </c>
      <c r="O37" s="40">
        <f t="shared" si="16"/>
        <v>9.7560975609755751E-3</v>
      </c>
      <c r="P37" s="40">
        <f t="shared" si="16"/>
        <v>-2.8048780487804844E-2</v>
      </c>
      <c r="Q37" s="40">
        <f t="shared" si="16"/>
        <v>-7.3170731707316384E-3</v>
      </c>
      <c r="R37" s="40">
        <f t="shared" ref="R37:T37" si="30">(R18-$U18)/$U18</f>
        <v>1.5853658536585331E-2</v>
      </c>
      <c r="S37" s="40">
        <f t="shared" si="30"/>
        <v>2.6829268292682961E-2</v>
      </c>
      <c r="T37" s="40">
        <f t="shared" si="30"/>
        <v>-1.4634146341463448E-2</v>
      </c>
      <c r="U37" s="56" t="s">
        <v>23</v>
      </c>
      <c r="V37" s="33">
        <f t="shared" si="2"/>
        <v>20.95</v>
      </c>
    </row>
    <row r="38" spans="1:22" x14ac:dyDescent="0.25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</row>
    <row r="39" spans="1:22" x14ac:dyDescent="0.25">
      <c r="A39" s="64" t="s">
        <v>31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</row>
    <row r="40" spans="1:22" x14ac:dyDescent="0.25">
      <c r="A40" s="36"/>
      <c r="B40" s="43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36"/>
    </row>
    <row r="41" spans="1:22" x14ac:dyDescent="0.25">
      <c r="A41" s="25" t="s">
        <v>12</v>
      </c>
      <c r="B41" s="62" t="s">
        <v>13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58"/>
      <c r="S41" s="58"/>
      <c r="T41" s="58"/>
      <c r="U41" s="45" t="s">
        <v>15</v>
      </c>
    </row>
    <row r="42" spans="1:22" x14ac:dyDescent="0.25">
      <c r="A42" s="38"/>
      <c r="B42" s="28">
        <v>139</v>
      </c>
      <c r="C42" s="28">
        <v>223</v>
      </c>
      <c r="D42" s="28">
        <v>225</v>
      </c>
      <c r="E42" s="28">
        <v>295</v>
      </c>
      <c r="F42" s="28">
        <v>339</v>
      </c>
      <c r="G42" s="28">
        <v>446</v>
      </c>
      <c r="H42" s="28">
        <v>509</v>
      </c>
      <c r="I42" s="29">
        <v>512</v>
      </c>
      <c r="J42" s="28">
        <v>551</v>
      </c>
      <c r="K42" s="28">
        <v>579</v>
      </c>
      <c r="L42" s="28">
        <v>591</v>
      </c>
      <c r="M42" s="28">
        <v>615</v>
      </c>
      <c r="N42" s="28">
        <v>644</v>
      </c>
      <c r="O42" s="28">
        <v>685</v>
      </c>
      <c r="P42" s="28">
        <v>689</v>
      </c>
      <c r="Q42" s="28">
        <v>744</v>
      </c>
      <c r="R42" s="28">
        <v>807</v>
      </c>
      <c r="S42" s="28">
        <v>904</v>
      </c>
      <c r="T42" s="28">
        <v>928</v>
      </c>
      <c r="U42" s="38" t="s">
        <v>16</v>
      </c>
    </row>
    <row r="43" spans="1:22" x14ac:dyDescent="0.25">
      <c r="A43" s="65" t="str">
        <f>V9</f>
        <v>m-xyleen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59"/>
      <c r="S43" s="59"/>
      <c r="T43" s="59"/>
      <c r="U43" s="30"/>
    </row>
    <row r="44" spans="1:22" x14ac:dyDescent="0.25">
      <c r="A44" s="39">
        <v>4</v>
      </c>
      <c r="B44" s="47">
        <f>(B9/$U9)/(B8/$U8)</f>
        <v>0.89411923752872779</v>
      </c>
      <c r="C44" s="47">
        <f t="shared" ref="C44:T44" si="31">(C9/$U9)/(C8/$U8)</f>
        <v>0.95950266429840148</v>
      </c>
      <c r="D44" s="47">
        <f t="shared" si="31"/>
        <v>0.9412097084885066</v>
      </c>
      <c r="E44" s="47">
        <f t="shared" si="31"/>
        <v>0.92958054379013533</v>
      </c>
      <c r="F44" s="47">
        <f t="shared" si="31"/>
        <v>0.96347153712838274</v>
      </c>
      <c r="G44" s="47">
        <f t="shared" si="31"/>
        <v>0.96724328303275664</v>
      </c>
      <c r="H44" s="47">
        <f t="shared" si="31"/>
        <v>0.94225952937938628</v>
      </c>
      <c r="I44" s="47">
        <f t="shared" si="31"/>
        <v>0.96152512998266881</v>
      </c>
      <c r="J44" s="47">
        <f t="shared" si="31"/>
        <v>0.97734894862922539</v>
      </c>
      <c r="K44" s="47">
        <f t="shared" si="31"/>
        <v>0.97053676374559228</v>
      </c>
      <c r="L44" s="47">
        <f t="shared" si="31"/>
        <v>0.93392712550607282</v>
      </c>
      <c r="M44" s="47">
        <f t="shared" si="31"/>
        <v>0.89808018806321011</v>
      </c>
      <c r="N44" s="47">
        <f t="shared" si="31"/>
        <v>0.80219780219780223</v>
      </c>
      <c r="O44" s="47">
        <f t="shared" si="31"/>
        <v>0.98084514170040482</v>
      </c>
      <c r="P44" s="47">
        <f t="shared" si="31"/>
        <v>0.96320129782344199</v>
      </c>
      <c r="Q44" s="47">
        <f t="shared" si="31"/>
        <v>0.9662773526647872</v>
      </c>
      <c r="R44" s="47">
        <f t="shared" si="31"/>
        <v>0.9726988265971318</v>
      </c>
      <c r="S44" s="47">
        <f t="shared" si="31"/>
        <v>0.92827773995915586</v>
      </c>
      <c r="T44" s="47">
        <f t="shared" si="31"/>
        <v>0.97712464589235126</v>
      </c>
      <c r="U44" s="33">
        <f>W9</f>
        <v>0</v>
      </c>
    </row>
    <row r="45" spans="1:22" x14ac:dyDescent="0.25">
      <c r="A45" s="39">
        <v>5</v>
      </c>
      <c r="B45" s="47">
        <f>(B10/$U10)/(B7/$U7)</f>
        <v>0.91067994627612003</v>
      </c>
      <c r="C45" s="47">
        <f t="shared" ref="C45:T45" si="32">(C10/$U10)/(C7/$U7)</f>
        <v>0.91871565896252916</v>
      </c>
      <c r="D45" s="47">
        <f t="shared" si="32"/>
        <v>0.95988910138751615</v>
      </c>
      <c r="E45" s="47">
        <f t="shared" si="32"/>
        <v>0.94354581190746212</v>
      </c>
      <c r="F45" s="47">
        <f t="shared" si="32"/>
        <v>0.93744503722811734</v>
      </c>
      <c r="G45" s="47">
        <f t="shared" si="32"/>
        <v>0.92887480371758246</v>
      </c>
      <c r="H45" s="47">
        <f t="shared" si="32"/>
        <v>0.9270464664916086</v>
      </c>
      <c r="I45" s="47">
        <f t="shared" si="32"/>
        <v>0.93233571211501975</v>
      </c>
      <c r="J45" s="47">
        <f t="shared" si="32"/>
        <v>0.9272856497419949</v>
      </c>
      <c r="K45" s="47">
        <f t="shared" si="32"/>
        <v>0.94938983005735733</v>
      </c>
      <c r="L45" s="47">
        <f t="shared" si="32"/>
        <v>0.87135030598869123</v>
      </c>
      <c r="M45" s="47">
        <f t="shared" si="32"/>
        <v>0.8871419329234147</v>
      </c>
      <c r="N45" s="47">
        <f t="shared" si="32"/>
        <v>0.84701993595702918</v>
      </c>
      <c r="O45" s="47">
        <f t="shared" si="32"/>
        <v>0.92580299506050234</v>
      </c>
      <c r="P45" s="47">
        <f t="shared" si="32"/>
        <v>0.91143969039147821</v>
      </c>
      <c r="Q45" s="47">
        <f t="shared" si="32"/>
        <v>0.90796786492810699</v>
      </c>
      <c r="R45" s="47">
        <f t="shared" si="32"/>
        <v>0.93641023178127658</v>
      </c>
      <c r="S45" s="47">
        <f t="shared" si="32"/>
        <v>0.95708953169560762</v>
      </c>
      <c r="T45" s="47">
        <f t="shared" si="32"/>
        <v>0.94561954613836596</v>
      </c>
      <c r="U45" s="33">
        <f>W10</f>
        <v>20.697633860099611</v>
      </c>
    </row>
    <row r="46" spans="1:22" x14ac:dyDescent="0.25">
      <c r="A46" s="39">
        <v>6</v>
      </c>
      <c r="B46" s="47">
        <f>(B11/$U11)/(B6/$U6)</f>
        <v>0.98939909297052153</v>
      </c>
      <c r="C46" s="47">
        <f t="shared" ref="C46:T46" si="33">(C11/$U11)/(C6/$U6)</f>
        <v>0.95803485659393428</v>
      </c>
      <c r="D46" s="47">
        <f t="shared" si="33"/>
        <v>0.9741278329513624</v>
      </c>
      <c r="E46" s="47">
        <f t="shared" si="33"/>
        <v>0.93909066451439338</v>
      </c>
      <c r="F46" s="47">
        <f t="shared" si="33"/>
        <v>0.96924102974523141</v>
      </c>
      <c r="G46" s="47">
        <f t="shared" si="33"/>
        <v>0.95992714025500903</v>
      </c>
      <c r="H46" s="47">
        <f t="shared" si="33"/>
        <v>0.93591327020721826</v>
      </c>
      <c r="I46" s="47">
        <f t="shared" si="33"/>
        <v>0.96013718506793311</v>
      </c>
      <c r="J46" s="47">
        <f t="shared" si="33"/>
        <v>0.96772486772486777</v>
      </c>
      <c r="K46" s="47">
        <f t="shared" si="33"/>
        <v>0.96727177058668767</v>
      </c>
      <c r="L46" s="47">
        <f t="shared" si="33"/>
        <v>0.95568400770712914</v>
      </c>
      <c r="M46" s="47">
        <f t="shared" si="33"/>
        <v>0.97265028460363756</v>
      </c>
      <c r="N46" s="47">
        <f t="shared" si="33"/>
        <v>0.82010582010582012</v>
      </c>
      <c r="O46" s="47">
        <f t="shared" si="33"/>
        <v>0.98252677764872898</v>
      </c>
      <c r="P46" s="47">
        <f t="shared" si="33"/>
        <v>0.98986533388865761</v>
      </c>
      <c r="Q46" s="47">
        <f t="shared" si="33"/>
        <v>0.97850340136054426</v>
      </c>
      <c r="R46" s="47">
        <f t="shared" si="33"/>
        <v>0.95631469979296069</v>
      </c>
      <c r="S46" s="47">
        <f t="shared" si="33"/>
        <v>0.91166928309785467</v>
      </c>
      <c r="T46" s="47">
        <f t="shared" si="33"/>
        <v>0.96663139329806003</v>
      </c>
      <c r="U46" s="33">
        <f>W11</f>
        <v>8.9817978808599772</v>
      </c>
    </row>
    <row r="47" spans="1:22" x14ac:dyDescent="0.25">
      <c r="A47" s="65" t="str">
        <f>V12</f>
        <v>tetrachlooretheen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59"/>
      <c r="S47" s="59"/>
      <c r="T47" s="59"/>
      <c r="U47" s="48"/>
    </row>
    <row r="48" spans="1:22" x14ac:dyDescent="0.25">
      <c r="A48" s="39">
        <v>7</v>
      </c>
      <c r="B48" s="47">
        <f>(B12/$U12)/(B8/$U8)</f>
        <v>1.2756213909113734</v>
      </c>
      <c r="C48" s="47">
        <f t="shared" ref="C48:T48" si="34">(C12/$U12)/(C8/$U8)</f>
        <v>1.1410301953818829</v>
      </c>
      <c r="D48" s="47">
        <f t="shared" si="34"/>
        <v>1.3185149852929485</v>
      </c>
      <c r="E48" s="47">
        <f t="shared" si="34"/>
        <v>1.1904254419352112</v>
      </c>
      <c r="F48" s="47">
        <f t="shared" si="34"/>
        <v>1.2000990344144589</v>
      </c>
      <c r="G48" s="47">
        <f t="shared" si="34"/>
        <v>1.148750664540138</v>
      </c>
      <c r="H48" s="47">
        <f t="shared" si="34"/>
        <v>1.2188431723315445</v>
      </c>
      <c r="I48" s="47">
        <f t="shared" si="34"/>
        <v>1.2097383840884706</v>
      </c>
      <c r="J48" s="47">
        <f t="shared" si="34"/>
        <v>1.101796012522656</v>
      </c>
      <c r="K48" s="47">
        <f t="shared" si="34"/>
        <v>1.2795213841054249</v>
      </c>
      <c r="L48" s="47">
        <f t="shared" si="34"/>
        <v>0.92698412698412702</v>
      </c>
      <c r="M48" s="47">
        <f t="shared" si="34"/>
        <v>1.0245614035087718</v>
      </c>
      <c r="N48" s="47">
        <f t="shared" si="34"/>
        <v>1.4188532555879494</v>
      </c>
      <c r="O48" s="47">
        <f t="shared" si="34"/>
        <v>1.0885964912280701</v>
      </c>
      <c r="P48" s="47">
        <f t="shared" si="34"/>
        <v>1.177872625324295</v>
      </c>
      <c r="Q48" s="47">
        <f t="shared" si="34"/>
        <v>1.0434638078617136</v>
      </c>
      <c r="R48" s="47">
        <f t="shared" si="34"/>
        <v>1.0699596448748991</v>
      </c>
      <c r="S48" s="47">
        <f t="shared" si="34"/>
        <v>1.3634049726085125</v>
      </c>
      <c r="T48" s="47">
        <f t="shared" si="34"/>
        <v>1.1004653986240389</v>
      </c>
      <c r="U48" s="33">
        <f>W12</f>
        <v>0</v>
      </c>
    </row>
    <row r="49" spans="1:21" x14ac:dyDescent="0.25">
      <c r="A49" s="39">
        <v>8</v>
      </c>
      <c r="B49" s="47">
        <f>(B13/$U13)/(B6/$U6)</f>
        <v>1.457878953107961</v>
      </c>
      <c r="C49" s="47">
        <f t="shared" ref="C49:T49" si="35">(C13/$U13)/(C6/$U6)</f>
        <v>1.2398090503112831</v>
      </c>
      <c r="D49" s="47">
        <f t="shared" si="35"/>
        <v>1.4122545617830757</v>
      </c>
      <c r="E49" s="47">
        <f t="shared" si="35"/>
        <v>1.2233147884590505</v>
      </c>
      <c r="F49" s="47">
        <f t="shared" si="35"/>
        <v>1.3124639168644556</v>
      </c>
      <c r="G49" s="47">
        <f t="shared" si="35"/>
        <v>1.2452759354273557</v>
      </c>
      <c r="H49" s="47">
        <f t="shared" si="35"/>
        <v>1.2970939569263258</v>
      </c>
      <c r="I49" s="47">
        <f t="shared" si="35"/>
        <v>1.3569178067708445</v>
      </c>
      <c r="J49" s="47">
        <f t="shared" si="35"/>
        <v>1.1516539440203564</v>
      </c>
      <c r="K49" s="47">
        <f t="shared" si="35"/>
        <v>1.4041584074901943</v>
      </c>
      <c r="L49" s="47">
        <f t="shared" si="35"/>
        <v>0.98076159378723038</v>
      </c>
      <c r="M49" s="47">
        <f t="shared" si="35"/>
        <v>1.0597111254534533</v>
      </c>
      <c r="N49" s="47">
        <f t="shared" si="35"/>
        <v>1.0648854961832062</v>
      </c>
      <c r="O49" s="47">
        <f t="shared" si="35"/>
        <v>1.1235648234344942</v>
      </c>
      <c r="P49" s="47">
        <f t="shared" si="35"/>
        <v>1.3701733692386446</v>
      </c>
      <c r="Q49" s="47">
        <f t="shared" si="35"/>
        <v>1.1155943293347874</v>
      </c>
      <c r="R49" s="47">
        <f t="shared" si="35"/>
        <v>1.0841769000995689</v>
      </c>
      <c r="S49" s="47">
        <f t="shared" si="35"/>
        <v>1.3964432514050835</v>
      </c>
      <c r="T49" s="47">
        <f t="shared" si="35"/>
        <v>1.2149869085813327</v>
      </c>
      <c r="U49" s="33">
        <f>W13</f>
        <v>7.7607254445869769</v>
      </c>
    </row>
    <row r="50" spans="1:21" x14ac:dyDescent="0.25">
      <c r="A50" s="39">
        <v>9</v>
      </c>
      <c r="B50" s="47">
        <f>(B14/$U14)/(B7/$U7)</f>
        <v>1.5576164860248696</v>
      </c>
      <c r="C50" s="47">
        <f t="shared" ref="C50:T50" si="36">(C14/$U14)/(C7/$U7)</f>
        <v>1.3600366253293066</v>
      </c>
      <c r="D50" s="47">
        <f t="shared" si="36"/>
        <v>1.5139689910868097</v>
      </c>
      <c r="E50" s="47">
        <f t="shared" si="36"/>
        <v>1.3765019597763928</v>
      </c>
      <c r="F50" s="47">
        <f t="shared" si="36"/>
        <v>1.4536746182315801</v>
      </c>
      <c r="G50" s="47">
        <f t="shared" si="36"/>
        <v>1.4049417235248529</v>
      </c>
      <c r="H50" s="47">
        <f t="shared" si="36"/>
        <v>1.425716189207195</v>
      </c>
      <c r="I50" s="47">
        <f t="shared" si="36"/>
        <v>1.5199810432336573</v>
      </c>
      <c r="J50" s="47">
        <f t="shared" si="36"/>
        <v>1.2263525493763394</v>
      </c>
      <c r="K50" s="47">
        <f t="shared" si="36"/>
        <v>1.5633299681602859</v>
      </c>
      <c r="L50" s="47">
        <f t="shared" si="36"/>
        <v>0.95570374617160259</v>
      </c>
      <c r="M50" s="47">
        <f t="shared" si="36"/>
        <v>1.0340725230798515</v>
      </c>
      <c r="N50" s="47">
        <f t="shared" si="36"/>
        <v>1.081223628691983</v>
      </c>
      <c r="O50" s="47">
        <f t="shared" si="36"/>
        <v>1.128641146865945</v>
      </c>
      <c r="P50" s="47">
        <f t="shared" si="36"/>
        <v>1.4713226748751451</v>
      </c>
      <c r="Q50" s="47">
        <f t="shared" si="36"/>
        <v>1.1713920936677722</v>
      </c>
      <c r="R50" s="47">
        <f t="shared" si="36"/>
        <v>1.1458576611082565</v>
      </c>
      <c r="S50" s="47">
        <f t="shared" si="36"/>
        <v>1.6136027758144316</v>
      </c>
      <c r="T50" s="47">
        <f t="shared" si="36"/>
        <v>1.4276684675782541</v>
      </c>
      <c r="U50" s="33">
        <f>W14</f>
        <v>20.55198664165674</v>
      </c>
    </row>
    <row r="51" spans="1:21" x14ac:dyDescent="0.25">
      <c r="A51" s="65" t="str">
        <f>V15</f>
        <v>cyclohexanon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59"/>
      <c r="S51" s="59"/>
      <c r="T51" s="59"/>
      <c r="U51" s="33"/>
    </row>
    <row r="52" spans="1:21" x14ac:dyDescent="0.25">
      <c r="A52" s="39">
        <v>10</v>
      </c>
      <c r="B52" s="47">
        <f>(B15/$U15)/(B8/$U8)</f>
        <v>0.58778001628873944</v>
      </c>
      <c r="C52" s="47">
        <f t="shared" ref="C52:T52" si="37">(C15/$U15)/(C8/$U8)</f>
        <v>0.79644413637742062</v>
      </c>
      <c r="D52" s="47">
        <f t="shared" si="37"/>
        <v>0.77521071704873989</v>
      </c>
      <c r="E52" s="47">
        <f t="shared" si="37"/>
        <v>0.747868128059611</v>
      </c>
      <c r="F52" s="47">
        <f t="shared" si="37"/>
        <v>0.79686858012427608</v>
      </c>
      <c r="G52" s="47">
        <f t="shared" si="37"/>
        <v>0.80874469988719011</v>
      </c>
      <c r="H52" s="47">
        <f t="shared" si="37"/>
        <v>0.72977704088311002</v>
      </c>
      <c r="I52" s="47">
        <f t="shared" si="37"/>
        <v>0.80476814473517344</v>
      </c>
      <c r="J52" s="47">
        <f t="shared" si="37"/>
        <v>0.79844712633977555</v>
      </c>
      <c r="K52" s="47">
        <f t="shared" si="37"/>
        <v>0.80868607395751368</v>
      </c>
      <c r="L52" s="47">
        <f t="shared" si="37"/>
        <v>0.78966195977749254</v>
      </c>
      <c r="M52" s="47">
        <f t="shared" si="37"/>
        <v>0.68003147128245467</v>
      </c>
      <c r="N52" s="47">
        <f t="shared" si="37"/>
        <v>0.34883026381284216</v>
      </c>
      <c r="O52" s="47">
        <f t="shared" si="37"/>
        <v>0.80590500641848528</v>
      </c>
      <c r="P52" s="47">
        <f t="shared" si="37"/>
        <v>0.82709760384071329</v>
      </c>
      <c r="Q52" s="47">
        <f t="shared" si="37"/>
        <v>0.76166347422636527</v>
      </c>
      <c r="R52" s="47">
        <f t="shared" si="37"/>
        <v>0.7976585365853659</v>
      </c>
      <c r="S52" s="47">
        <f t="shared" si="37"/>
        <v>1.512626807684006E-2</v>
      </c>
      <c r="T52" s="47">
        <f t="shared" si="37"/>
        <v>0.78785324397153311</v>
      </c>
      <c r="U52" s="33">
        <f>W15</f>
        <v>0</v>
      </c>
    </row>
    <row r="53" spans="1:21" x14ac:dyDescent="0.25">
      <c r="A53" s="39">
        <v>11</v>
      </c>
      <c r="B53" s="47">
        <f>(B16/$U16)/(B7/$U7)</f>
        <v>0.74729513495183697</v>
      </c>
      <c r="C53" s="47">
        <f t="shared" ref="C53:T53" si="38">(C16/$U16)/(C7/$U7)</f>
        <v>0.79138762103826288</v>
      </c>
      <c r="D53" s="47">
        <f t="shared" si="38"/>
        <v>0.78285515389587779</v>
      </c>
      <c r="E53" s="47">
        <f t="shared" si="38"/>
        <v>0.77244095607786256</v>
      </c>
      <c r="F53" s="47">
        <f t="shared" si="38"/>
        <v>0.79432755903344121</v>
      </c>
      <c r="G53" s="47">
        <f t="shared" si="38"/>
        <v>0.79137537367888322</v>
      </c>
      <c r="H53" s="47">
        <f t="shared" si="38"/>
        <v>0.72534276868642189</v>
      </c>
      <c r="I53" s="47">
        <f t="shared" si="38"/>
        <v>0.79060609751146826</v>
      </c>
      <c r="J53" s="47">
        <f t="shared" si="38"/>
        <v>0.77636413883458366</v>
      </c>
      <c r="K53" s="47">
        <f t="shared" si="38"/>
        <v>0.80885360279080953</v>
      </c>
      <c r="L53" s="47">
        <f t="shared" si="38"/>
        <v>0.73096222994561344</v>
      </c>
      <c r="M53" s="47">
        <f t="shared" si="38"/>
        <v>0.68216760388365871</v>
      </c>
      <c r="N53" s="47">
        <f t="shared" si="38"/>
        <v>0.54688542083500069</v>
      </c>
      <c r="O53" s="47">
        <f t="shared" si="38"/>
        <v>0.80530525463197322</v>
      </c>
      <c r="P53" s="47">
        <f t="shared" si="38"/>
        <v>0.80078681596708157</v>
      </c>
      <c r="Q53" s="47">
        <f t="shared" si="38"/>
        <v>0.72043577578632922</v>
      </c>
      <c r="R53" s="47">
        <f t="shared" si="38"/>
        <v>0.80095506837421315</v>
      </c>
      <c r="S53" s="47">
        <f t="shared" si="38"/>
        <v>3.6435894154616164E-2</v>
      </c>
      <c r="T53" s="47">
        <f t="shared" si="38"/>
        <v>0.69120624999789082</v>
      </c>
      <c r="U53" s="33">
        <f>W16</f>
        <v>12.310822015244172</v>
      </c>
    </row>
    <row r="54" spans="1:21" x14ac:dyDescent="0.25">
      <c r="A54" s="39">
        <v>12</v>
      </c>
      <c r="B54" s="47">
        <f>(B17/$U17)/(B7/$U7)</f>
        <v>0.77611948795755192</v>
      </c>
      <c r="C54" s="47">
        <f t="shared" ref="C54:T54" si="39">(C17/$U17)/(C7/$U7)</f>
        <v>0.80570865465045671</v>
      </c>
      <c r="D54" s="47">
        <f t="shared" si="39"/>
        <v>0.80064647975743641</v>
      </c>
      <c r="E54" s="47">
        <f t="shared" si="39"/>
        <v>0.79278912811816082</v>
      </c>
      <c r="F54" s="47">
        <f t="shared" si="39"/>
        <v>0.81294612897321705</v>
      </c>
      <c r="G54" s="47">
        <f t="shared" si="39"/>
        <v>0.8066251331232267</v>
      </c>
      <c r="H54" s="47">
        <f t="shared" si="39"/>
        <v>0.73304027563264829</v>
      </c>
      <c r="I54" s="47">
        <f t="shared" si="39"/>
        <v>0.80814276834494725</v>
      </c>
      <c r="J54" s="47">
        <f t="shared" si="39"/>
        <v>0.79135998328306345</v>
      </c>
      <c r="K54" s="47">
        <f t="shared" si="39"/>
        <v>0.81876220415737655</v>
      </c>
      <c r="L54" s="47">
        <f t="shared" si="39"/>
        <v>0.76776340747476968</v>
      </c>
      <c r="M54" s="47">
        <f t="shared" si="39"/>
        <v>0.70862822971650352</v>
      </c>
      <c r="N54" s="47">
        <f t="shared" si="39"/>
        <v>0.65005912071374827</v>
      </c>
      <c r="O54" s="47">
        <f t="shared" si="39"/>
        <v>0.80285022709347553</v>
      </c>
      <c r="P54" s="47">
        <f t="shared" si="39"/>
        <v>0.81412543620364208</v>
      </c>
      <c r="Q54" s="47">
        <f t="shared" si="39"/>
        <v>0.73084387728753142</v>
      </c>
      <c r="R54" s="47">
        <f t="shared" si="39"/>
        <v>0.81053090440610953</v>
      </c>
      <c r="S54" s="47">
        <f t="shared" si="39"/>
        <v>0.82215168841883335</v>
      </c>
      <c r="T54" s="47">
        <f t="shared" si="39"/>
        <v>0.77387668215883032</v>
      </c>
      <c r="U54" s="33">
        <f>W17</f>
        <v>20.626682436673565</v>
      </c>
    </row>
    <row r="55" spans="1:21" x14ac:dyDescent="0.25">
      <c r="A55" s="36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</row>
    <row r="56" spans="1:21" x14ac:dyDescent="0.25">
      <c r="A56" s="44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</row>
    <row r="57" spans="1:21" x14ac:dyDescent="0.25">
      <c r="A57" s="44"/>
      <c r="B57" s="50"/>
      <c r="C57" s="50"/>
      <c r="D57" s="50"/>
      <c r="E57" s="50"/>
      <c r="F57" s="51"/>
      <c r="G57" s="51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</row>
    <row r="58" spans="1:21" x14ac:dyDescent="0.25">
      <c r="A58" s="44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</row>
    <row r="59" spans="1:21" x14ac:dyDescent="0.25">
      <c r="A59" s="4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</row>
    <row r="60" spans="1:21" x14ac:dyDescent="0.25">
      <c r="A60" s="44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</row>
    <row r="61" spans="1:21" x14ac:dyDescent="0.25">
      <c r="A61" s="44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</row>
    <row r="62" spans="1:21" x14ac:dyDescent="0.25">
      <c r="A62" s="44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</row>
    <row r="63" spans="1:21" x14ac:dyDescent="0.25">
      <c r="A63" s="44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</row>
    <row r="64" spans="1:21" x14ac:dyDescent="0.25">
      <c r="A64" s="44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</row>
    <row r="65" spans="1:20" x14ac:dyDescent="0.25">
      <c r="A65" s="44"/>
      <c r="B65" s="51"/>
      <c r="C65" s="51"/>
      <c r="D65" s="50"/>
      <c r="E65" s="50"/>
      <c r="F65" s="50"/>
      <c r="G65" s="50"/>
      <c r="H65" s="51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</row>
    <row r="66" spans="1:20" x14ac:dyDescent="0.25">
      <c r="A66" s="44"/>
      <c r="B66" s="50"/>
      <c r="C66" s="51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</row>
    <row r="67" spans="1:20" x14ac:dyDescent="0.25">
      <c r="A67" s="44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</row>
    <row r="68" spans="1:20" x14ac:dyDescent="0.25">
      <c r="A68" s="44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</row>
    <row r="69" spans="1:20" x14ac:dyDescent="0.25">
      <c r="A69" s="44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</row>
    <row r="70" spans="1:20" x14ac:dyDescent="0.25">
      <c r="A70" s="44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</row>
    <row r="71" spans="1:20" x14ac:dyDescent="0.25">
      <c r="A71" s="44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</row>
    <row r="72" spans="1:20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59"/>
      <c r="S72" s="59"/>
      <c r="T72" s="59"/>
    </row>
    <row r="73" spans="1:20" x14ac:dyDescent="0.2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59"/>
      <c r="S73" s="59"/>
      <c r="T73" s="59"/>
    </row>
    <row r="74" spans="1:20" x14ac:dyDescent="0.25">
      <c r="A74" s="44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</row>
    <row r="75" spans="1:20" x14ac:dyDescent="0.25">
      <c r="A75" s="44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</row>
    <row r="76" spans="1:20" x14ac:dyDescent="0.25">
      <c r="A76" s="44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</row>
    <row r="77" spans="1:20" x14ac:dyDescent="0.25">
      <c r="A77" s="44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</row>
    <row r="78" spans="1:20" x14ac:dyDescent="0.25">
      <c r="A78" s="44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</row>
    <row r="79" spans="1:20" x14ac:dyDescent="0.25">
      <c r="A79" s="44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</row>
    <row r="80" spans="1:20" x14ac:dyDescent="0.25">
      <c r="A80" s="44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</row>
    <row r="81" spans="1:20" x14ac:dyDescent="0.2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59"/>
      <c r="S81" s="59"/>
      <c r="T81" s="59"/>
    </row>
    <row r="82" spans="1:20" x14ac:dyDescent="0.2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59"/>
      <c r="S82" s="59"/>
      <c r="T82" s="59"/>
    </row>
    <row r="83" spans="1:20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59"/>
      <c r="S83" s="59"/>
      <c r="T83" s="59"/>
    </row>
    <row r="84" spans="1:20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</row>
    <row r="85" spans="1:20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</row>
  </sheetData>
  <sheetProtection algorithmName="SHA-512" hashValue="4CMW3+qMbc/JHMpyKU4pLCA0cd2RNfmMg+87WALhwdmPnEfWQTF/FUN5J7NMnasFR/x2MrrGa2SMzARO6kQtKA==" saltValue="gDx3mbsflMiVvakVNLokjQ==" spinCount="100000" sheet="1" objects="1" scenarios="1" selectLockedCells="1" selectUnlockedCells="1"/>
  <mergeCells count="12">
    <mergeCell ref="A2:U2"/>
    <mergeCell ref="B4:Q4"/>
    <mergeCell ref="U4:U5"/>
    <mergeCell ref="V4:V5"/>
    <mergeCell ref="B19:N19"/>
    <mergeCell ref="A21:V21"/>
    <mergeCell ref="B23:Q23"/>
    <mergeCell ref="A43:Q43"/>
    <mergeCell ref="A47:Q47"/>
    <mergeCell ref="A51:Q51"/>
    <mergeCell ref="B41:Q41"/>
    <mergeCell ref="A39:U39"/>
  </mergeCells>
  <conditionalFormatting sqref="B25:T27">
    <cfRule type="cellIs" dxfId="6" priority="13" operator="between">
      <formula>-10%</formula>
      <formula>0.1</formula>
    </cfRule>
    <cfRule type="cellIs" dxfId="5" priority="14" operator="notBetween">
      <formula>0.1</formula>
      <formula>0.1</formula>
    </cfRule>
  </conditionalFormatting>
  <conditionalFormatting sqref="B44:T46">
    <cfRule type="cellIs" dxfId="4" priority="55" operator="between">
      <formula>#REF!</formula>
      <formula>$X$44</formula>
    </cfRule>
  </conditionalFormatting>
  <conditionalFormatting sqref="B48:T50">
    <cfRule type="cellIs" dxfId="3" priority="6" operator="between">
      <formula>#REF!</formula>
      <formula>$X$44</formula>
    </cfRule>
  </conditionalFormatting>
  <conditionalFormatting sqref="B52:T54">
    <cfRule type="cellIs" dxfId="2" priority="5" operator="between">
      <formula>#REF!</formula>
      <formula>$X$44</formula>
    </cfRule>
  </conditionalFormatting>
  <conditionalFormatting sqref="B37:T37">
    <cfRule type="cellIs" dxfId="1" priority="1" operator="between">
      <formula>-10%</formula>
      <formula>0.1</formula>
    </cfRule>
    <cfRule type="cellIs" dxfId="0" priority="2" operator="notBetween">
      <formula>0.1</formula>
      <formula>0.1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E" ma:contentTypeID="0x0101007463A7E0612B5D45B0910A71122E5AB60009900140BD7E58459C0BB6DA7212B78E" ma:contentTypeVersion="13" ma:contentTypeDescription="Ringtesten" ma:contentTypeScope="" ma:versionID="49ed29876247567c56126a8d63cd64c2">
  <xsd:schema xmlns:xsd="http://www.w3.org/2001/XMLSchema" xmlns:xs="http://www.w3.org/2001/XMLSchema" xmlns:p="http://schemas.microsoft.com/office/2006/metadata/properties" xmlns:ns2="eba2475f-4c5c-418a-90c2-2b36802fc485" xmlns:ns3="08cda046-0f15-45eb-a9d5-77306d3264cd" xmlns:ns4="dda9e79c-c62e-445e-b991-197574827cb3" targetNamespace="http://schemas.microsoft.com/office/2006/metadata/properties" ma:root="true" ma:fieldsID="06f7ec14707f088d23d46046f658d37f" ns2:_="" ns3:_="" ns4:_="">
    <xsd:import namespace="eba2475f-4c5c-418a-90c2-2b36802fc485"/>
    <xsd:import namespace="08cda046-0f15-45eb-a9d5-77306d3264cd"/>
    <xsd:import namespace="dda9e79c-c62e-445e-b991-197574827cb3"/>
    <xsd:element name="properties">
      <xsd:complexType>
        <xsd:sequence>
          <xsd:element name="documentManagement">
            <xsd:complexType>
              <xsd:all>
                <xsd:element ref="ns2:Ringtest" minOccurs="0"/>
                <xsd:element ref="ns3:Jaar"/>
                <xsd:element ref="ns3:DEEL" minOccurs="0"/>
                <xsd:element ref="ns4:Publicatiedatum"/>
                <xsd:element ref="ns2:Distributie_x0020_datum" minOccurs="0"/>
                <xsd:element ref="ns3:MediaServiceMetadata" minOccurs="0"/>
                <xsd:element ref="ns3:MediaServiceFastMetadata" minOccurs="0"/>
                <xsd:element ref="ns3:Public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475f-4c5c-418a-90c2-2b36802fc485" elementFormDefault="qualified">
    <xsd:import namespace="http://schemas.microsoft.com/office/2006/documentManagement/types"/>
    <xsd:import namespace="http://schemas.microsoft.com/office/infopath/2007/PartnerControls"/>
    <xsd:element name="Ringtest" ma:index="2" nillable="true" ma:displayName="Ringtest" ma:description="Keuzelijst ringtesten" ma:format="Dropdown" ma:internalName="Ringtest" ma:readOnly="false">
      <xsd:simpleType>
        <xsd:restriction base="dms:Choice">
          <xsd:enumeration value="VKL"/>
          <xsd:enumeration value="LABS"/>
        </xsd:restriction>
      </xsd:simpleType>
    </xsd:element>
    <xsd:element name="Distributie_x0020_datum" ma:index="6" nillable="true" ma:displayName="Distributie datum" ma:default="25 januari 2012" ma:format="Dropdown" ma:internalName="Distributie_x0020_datum" ma:readOnly="false">
      <xsd:simpleType>
        <xsd:restriction base="dms:Choice">
          <xsd:enumeration value="25 januari 2012"/>
          <xsd:enumeration value="14-15 februari 2012"/>
          <xsd:enumeration value="2 maart 2012"/>
          <xsd:enumeration value="14 maart 2012"/>
          <xsd:enumeration value="25 april 2012"/>
          <xsd:enumeration value="26 april 2012"/>
          <xsd:enumeration value="23 mei 2012"/>
          <xsd:enumeration value="13 juni 2012"/>
          <xsd:enumeration value="27 juni 2012"/>
          <xsd:enumeration value="29-30 augustus 2012"/>
          <xsd:enumeration value="3 oktober 2012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cda046-0f15-45eb-a9d5-77306d3264cd" elementFormDefault="qualified">
    <xsd:import namespace="http://schemas.microsoft.com/office/2006/documentManagement/types"/>
    <xsd:import namespace="http://schemas.microsoft.com/office/infopath/2007/PartnerControls"/>
    <xsd:element name="Jaar" ma:index="3" ma:displayName="Datum ringtest" ma:internalName="Jaar" ma:readOnly="false">
      <xsd:simpleType>
        <xsd:restriction base="dms:Text">
          <xsd:maxLength value="255"/>
        </xsd:restriction>
      </xsd:simpleType>
    </xsd:element>
    <xsd:element name="DEEL" ma:index="4" nillable="true" ma:displayName="Deel" ma:default="Rapport" ma:format="Dropdown" ma:internalName="DEEL" ma:readOnly="false">
      <xsd:simpleType>
        <xsd:restriction base="dms:Choice">
          <xsd:enumeration value="Rapport"/>
          <xsd:enumeration value="Deel 1"/>
          <xsd:enumeration value="Deel 2"/>
          <xsd:enumeration value="Deel 3"/>
          <xsd:enumeration value="Deel 4"/>
          <xsd:enumeration value="Deel 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PublicURL" ma:index="15" nillable="true" ma:displayName="PublicURL" ma:internalName="Public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e79c-c62e-445e-b991-197574827cb3" elementFormDefault="qualified">
    <xsd:import namespace="http://schemas.microsoft.com/office/2006/documentManagement/types"/>
    <xsd:import namespace="http://schemas.microsoft.com/office/infopath/2007/PartnerControls"/>
    <xsd:element name="Publicatiedatum" ma:index="5" ma:displayName="Publicatiedatum" ma:default="[today]" ma:format="DateOnly" ma:internalName="Publicatiedatum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URL xmlns="08cda046-0f15-45eb-a9d5-77306d3264cd">https://reflabos.vito.be/ree/LABS_2024-4_Deel3.xlsx</PublicURL>
    <DEEL xmlns="08cda046-0f15-45eb-a9d5-77306d3264cd">Deel 3</DEEL>
    <Ringtest xmlns="eba2475f-4c5c-418a-90c2-2b36802fc485">LABS</Ringtest>
    <Jaar xmlns="08cda046-0f15-45eb-a9d5-77306d3264cd">2024</Jaar>
    <Publicatiedatum xmlns="dda9e79c-c62e-445e-b991-197574827cb3">2025-02-03T13:13:29+00:00</Publicatiedatum>
    <Distributie_x0020_datum xmlns="eba2475f-4c5c-418a-90c2-2b36802fc485">25 januari 2012</Distributie_x0020_datum>
  </documentManagement>
</p:properties>
</file>

<file path=customXml/itemProps1.xml><?xml version="1.0" encoding="utf-8"?>
<ds:datastoreItem xmlns:ds="http://schemas.openxmlformats.org/officeDocument/2006/customXml" ds:itemID="{156D3AC7-D95D-44CB-8F66-DDC68D2A15B0}"/>
</file>

<file path=customXml/itemProps2.xml><?xml version="1.0" encoding="utf-8"?>
<ds:datastoreItem xmlns:ds="http://schemas.openxmlformats.org/officeDocument/2006/customXml" ds:itemID="{0DCEEBE9-2CC2-493A-86B9-EC3F0FD79408}"/>
</file>

<file path=customXml/itemProps3.xml><?xml version="1.0" encoding="utf-8"?>
<ds:datastoreItem xmlns:ds="http://schemas.openxmlformats.org/officeDocument/2006/customXml" ds:itemID="{6D264C30-069D-4985-8308-45603711F4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TOC stap 1</vt:lpstr>
      <vt:lpstr>TOC stap 2</vt:lpstr>
      <vt:lpstr>TOC stap 3</vt:lpstr>
      <vt:lpstr>TOC stap 13</vt:lpstr>
      <vt:lpstr>RRF</vt:lpstr>
      <vt:lpstr>'TOC stap 1'!Print_Area</vt:lpstr>
      <vt:lpstr>'TOC stap 13'!Print_Area</vt:lpstr>
      <vt:lpstr>'TOC stap 2'!Print_Area</vt:lpstr>
      <vt:lpstr>'TOC stap 3'!Print_Area</vt:lpstr>
    </vt:vector>
  </TitlesOfParts>
  <Company>VITO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LABS 2024-4</dc:title>
  <dc:creator>BAEYENSB</dc:creator>
  <cp:lastModifiedBy>Bart Baeyens</cp:lastModifiedBy>
  <cp:lastPrinted>2013-08-28T07:21:24Z</cp:lastPrinted>
  <dcterms:created xsi:type="dcterms:W3CDTF">2010-09-21T12:11:22Z</dcterms:created>
  <dcterms:modified xsi:type="dcterms:W3CDTF">2025-01-07T12:52:42Z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0x0101007463A7E0612B5D45B0910A71122E5AB60009900140BD7E58459C0BB6DA7212B78E</vt:lpwstr>
  </property>
</Properties>
</file>