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23.xml" ContentType="application/vnd.openxmlformats-officedocument.drawing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ienst_REE\Ringtesten\E0003 (L15W4) ringtesten LNElucht (LABS)\LABS2024\9. Rapportering\eindrapport\bijlagen\Deel 3 per parameter\"/>
    </mc:Choice>
  </mc:AlternateContent>
  <xr:revisionPtr revIDLastSave="0" documentId="13_ncr:1_{05981968-B0B6-4D41-ADA2-D65A44F76D93}" xr6:coauthVersionLast="47" xr6:coauthVersionMax="47" xr10:uidLastSave="{00000000-0000-0000-0000-000000000000}"/>
  <bookViews>
    <workbookView xWindow="-120" yWindow="-120" windowWidth="29040" windowHeight="15840" tabRatio="981" xr2:uid="{00000000-000D-0000-FFFF-FFFF00000000}"/>
  </bookViews>
  <sheets>
    <sheet name="CO stap 1" sheetId="59" r:id="rId1"/>
    <sheet name="CO stap 3" sheetId="33" r:id="rId2"/>
    <sheet name="CO stap 5" sheetId="54" r:id="rId3"/>
    <sheet name="CO stap 9" sheetId="64" r:id="rId4"/>
    <sheet name="SO2 stap 2" sheetId="36" r:id="rId5"/>
    <sheet name="SO2 stap 3" sheetId="37" r:id="rId6"/>
    <sheet name="SO2 stap 6" sheetId="30" r:id="rId7"/>
    <sheet name="SO2 stap 7" sheetId="38" r:id="rId8"/>
    <sheet name="SO2 stap 9" sheetId="56" r:id="rId9"/>
    <sheet name="NOx stap 3" sheetId="41" r:id="rId10"/>
    <sheet name="NOx stap 4" sheetId="40" r:id="rId11"/>
    <sheet name="NOx stap 5" sheetId="39" r:id="rId12"/>
    <sheet name="NOx stap 7" sheetId="55" r:id="rId13"/>
    <sheet name="NOx stap 8" sheetId="60" r:id="rId14"/>
    <sheet name="NOx stap 9" sheetId="31" r:id="rId15"/>
    <sheet name="O2 stap 1" sheetId="32" r:id="rId16"/>
    <sheet name="O2 stap 3" sheetId="45" r:id="rId17"/>
    <sheet name="O2 stap 4" sheetId="44" r:id="rId18"/>
    <sheet name="O2 stap 5" sheetId="62" r:id="rId19"/>
    <sheet name="O2 stap 6" sheetId="58" r:id="rId20"/>
    <sheet name="O2 stap 8" sheetId="48" r:id="rId21"/>
    <sheet name="O2 stap 9" sheetId="63" r:id="rId22"/>
    <sheet name="CO2 stap 3" sheetId="50" r:id="rId23"/>
    <sheet name="CO2 stap 9" sheetId="51" r:id="rId24"/>
  </sheets>
  <definedNames>
    <definedName name="_xlnm.Print_Area" localSheetId="0">'CO stap 1'!$A$1:$W$20</definedName>
    <definedName name="_xlnm.Print_Area" localSheetId="1">'CO stap 3'!$A$1:$W$21</definedName>
    <definedName name="_xlnm.Print_Area" localSheetId="2">'CO stap 5'!$A$1:$W$20</definedName>
    <definedName name="_xlnm.Print_Area" localSheetId="3">'CO stap 9'!$A$1:$W$20</definedName>
    <definedName name="_xlnm.Print_Area" localSheetId="22">'CO2 stap 3'!$A$1:$W$20</definedName>
    <definedName name="_xlnm.Print_Area" localSheetId="23">'CO2 stap 9'!$A$1:$W$20</definedName>
    <definedName name="_xlnm.Print_Area" localSheetId="9">'NOx stap 3'!$A$1:$W$20</definedName>
    <definedName name="_xlnm.Print_Area" localSheetId="10">'NOx stap 4'!$A$1:$W$20</definedName>
    <definedName name="_xlnm.Print_Area" localSheetId="11">'NOx stap 5'!$A$1:$W$20</definedName>
    <definedName name="_xlnm.Print_Area" localSheetId="12">'NOx stap 7'!$A$1:$W$20</definedName>
    <definedName name="_xlnm.Print_Area" localSheetId="13">'NOx stap 8'!$A$1:$W$20</definedName>
    <definedName name="_xlnm.Print_Area" localSheetId="14">'NOx stap 9'!$A$1:$W$20</definedName>
    <definedName name="_xlnm.Print_Area" localSheetId="15">'O2 stap 1'!$A$1:$W$21</definedName>
    <definedName name="_xlnm.Print_Area" localSheetId="16">'O2 stap 3'!$A$1:$W$21</definedName>
    <definedName name="_xlnm.Print_Area" localSheetId="17">'O2 stap 4'!$A$1:$W$21</definedName>
    <definedName name="_xlnm.Print_Area" localSheetId="18">'O2 stap 5'!$A$1:$W$21</definedName>
    <definedName name="_xlnm.Print_Area" localSheetId="19">'O2 stap 6'!$A$1:$W$21</definedName>
    <definedName name="_xlnm.Print_Area" localSheetId="20">'O2 stap 8'!$A$1:$W$21</definedName>
    <definedName name="_xlnm.Print_Area" localSheetId="21">'O2 stap 9'!$A$1:$W$21</definedName>
    <definedName name="_xlnm.Print_Area" localSheetId="4">'SO2 stap 2'!$A$1:$W$20</definedName>
    <definedName name="_xlnm.Print_Area" localSheetId="5">'SO2 stap 3'!$A$1:$W$20</definedName>
    <definedName name="_xlnm.Print_Area" localSheetId="6">'SO2 stap 6'!$A$1:$W$20</definedName>
    <definedName name="_xlnm.Print_Area" localSheetId="7">'SO2 stap 7'!$A$1:$W$20</definedName>
    <definedName name="_xlnm.Print_Area" localSheetId="8">'SO2 stap 9'!$A$1:$W$20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59" l="1"/>
  <c r="D6" i="48" l="1"/>
  <c r="D6" i="62"/>
  <c r="D6" i="44"/>
  <c r="D6" i="45"/>
  <c r="D6" i="31"/>
  <c r="D6" i="32"/>
  <c r="D6" i="63"/>
  <c r="D5" i="62"/>
  <c r="D6" i="33"/>
  <c r="F17" i="33"/>
  <c r="H17" i="33" s="1"/>
  <c r="F18" i="33"/>
  <c r="H18" i="33" s="1"/>
  <c r="F19" i="33"/>
  <c r="H19" i="33" s="1"/>
  <c r="F20" i="33"/>
  <c r="H20" i="33" s="1"/>
  <c r="F21" i="33"/>
  <c r="H21" i="33" s="1"/>
  <c r="F22" i="33"/>
  <c r="H22" i="33" s="1"/>
  <c r="F23" i="33"/>
  <c r="H23" i="33" s="1"/>
  <c r="F25" i="33"/>
  <c r="H25" i="33" s="1"/>
  <c r="F26" i="33"/>
  <c r="H26" i="33" s="1"/>
  <c r="F27" i="33"/>
  <c r="H27" i="33" s="1"/>
  <c r="F28" i="33"/>
  <c r="H28" i="33" s="1"/>
  <c r="F29" i="33"/>
  <c r="H29" i="33" s="1"/>
  <c r="F17" i="54"/>
  <c r="H17" i="54" s="1"/>
  <c r="F18" i="54"/>
  <c r="H18" i="54" s="1"/>
  <c r="F19" i="54"/>
  <c r="H19" i="54" s="1"/>
  <c r="F20" i="54"/>
  <c r="H20" i="54"/>
  <c r="F21" i="54"/>
  <c r="H21" i="54" s="1"/>
  <c r="F22" i="54"/>
  <c r="H22" i="54" s="1"/>
  <c r="F23" i="54"/>
  <c r="H23" i="54" s="1"/>
  <c r="F25" i="54"/>
  <c r="H25" i="54" s="1"/>
  <c r="F26" i="54"/>
  <c r="H26" i="54" s="1"/>
  <c r="F27" i="54"/>
  <c r="H27" i="54" s="1"/>
  <c r="F28" i="54"/>
  <c r="H28" i="54" s="1"/>
  <c r="F29" i="54"/>
  <c r="H29" i="54" s="1"/>
  <c r="F17" i="64"/>
  <c r="H17" i="64" s="1"/>
  <c r="F18" i="64"/>
  <c r="H18" i="64"/>
  <c r="F19" i="64"/>
  <c r="H19" i="64" s="1"/>
  <c r="F20" i="64"/>
  <c r="H20" i="64" s="1"/>
  <c r="F21" i="64"/>
  <c r="H21" i="64" s="1"/>
  <c r="F22" i="64"/>
  <c r="H22" i="64" s="1"/>
  <c r="F23" i="64"/>
  <c r="H23" i="64" s="1"/>
  <c r="F25" i="64"/>
  <c r="H25" i="64" s="1"/>
  <c r="F26" i="64"/>
  <c r="H26" i="64" s="1"/>
  <c r="F27" i="64"/>
  <c r="H27" i="64" s="1"/>
  <c r="F28" i="64"/>
  <c r="H28" i="64" s="1"/>
  <c r="F29" i="64"/>
  <c r="H29" i="64" s="1"/>
  <c r="F17" i="36"/>
  <c r="H17" i="36" s="1"/>
  <c r="F18" i="36"/>
  <c r="H18" i="36" s="1"/>
  <c r="F19" i="36"/>
  <c r="H19" i="36" s="1"/>
  <c r="F20" i="36"/>
  <c r="H20" i="36" s="1"/>
  <c r="F21" i="36"/>
  <c r="H21" i="36"/>
  <c r="F23" i="36"/>
  <c r="H23" i="36" s="1"/>
  <c r="F25" i="36"/>
  <c r="H25" i="36"/>
  <c r="F26" i="36"/>
  <c r="H26" i="36" s="1"/>
  <c r="F27" i="36"/>
  <c r="H27" i="36" s="1"/>
  <c r="F29" i="36"/>
  <c r="H29" i="36" s="1"/>
  <c r="F17" i="37"/>
  <c r="H17" i="37" s="1"/>
  <c r="F18" i="37"/>
  <c r="H18" i="37" s="1"/>
  <c r="F19" i="37"/>
  <c r="H19" i="37" s="1"/>
  <c r="F20" i="37"/>
  <c r="H20" i="37" s="1"/>
  <c r="F21" i="37"/>
  <c r="H21" i="37" s="1"/>
  <c r="F23" i="37"/>
  <c r="H23" i="37" s="1"/>
  <c r="F25" i="37"/>
  <c r="H25" i="37" s="1"/>
  <c r="F26" i="37"/>
  <c r="H26" i="37" s="1"/>
  <c r="F27" i="37"/>
  <c r="H27" i="37" s="1"/>
  <c r="F29" i="37"/>
  <c r="H29" i="37" s="1"/>
  <c r="F17" i="30"/>
  <c r="H17" i="30" s="1"/>
  <c r="F18" i="30"/>
  <c r="H18" i="30" s="1"/>
  <c r="F19" i="30"/>
  <c r="H19" i="30" s="1"/>
  <c r="F20" i="30"/>
  <c r="H20" i="30" s="1"/>
  <c r="F21" i="30"/>
  <c r="H21" i="30" s="1"/>
  <c r="F23" i="30"/>
  <c r="H23" i="30" s="1"/>
  <c r="F25" i="30"/>
  <c r="H25" i="30" s="1"/>
  <c r="F26" i="30"/>
  <c r="H26" i="30" s="1"/>
  <c r="F27" i="30"/>
  <c r="H27" i="30" s="1"/>
  <c r="F29" i="30"/>
  <c r="H29" i="30" s="1"/>
  <c r="F17" i="38"/>
  <c r="H17" i="38" s="1"/>
  <c r="F18" i="38"/>
  <c r="H18" i="38" s="1"/>
  <c r="F19" i="38"/>
  <c r="H19" i="38" s="1"/>
  <c r="F20" i="38"/>
  <c r="H20" i="38" s="1"/>
  <c r="F21" i="38"/>
  <c r="H21" i="38" s="1"/>
  <c r="F23" i="38"/>
  <c r="H23" i="38" s="1"/>
  <c r="F25" i="38"/>
  <c r="H25" i="38" s="1"/>
  <c r="F26" i="38"/>
  <c r="H26" i="38" s="1"/>
  <c r="F27" i="38"/>
  <c r="H27" i="38" s="1"/>
  <c r="F29" i="38"/>
  <c r="H29" i="38" s="1"/>
  <c r="F17" i="56"/>
  <c r="H17" i="56" s="1"/>
  <c r="F18" i="56"/>
  <c r="H18" i="56" s="1"/>
  <c r="F19" i="56"/>
  <c r="H19" i="56" s="1"/>
  <c r="F20" i="56"/>
  <c r="H20" i="56" s="1"/>
  <c r="F21" i="56"/>
  <c r="H21" i="56" s="1"/>
  <c r="F23" i="56"/>
  <c r="H23" i="56" s="1"/>
  <c r="F25" i="56"/>
  <c r="H25" i="56" s="1"/>
  <c r="F26" i="56"/>
  <c r="H26" i="56" s="1"/>
  <c r="F27" i="56"/>
  <c r="H27" i="56" s="1"/>
  <c r="F29" i="56"/>
  <c r="H29" i="56" s="1"/>
  <c r="F17" i="41"/>
  <c r="H17" i="41" s="1"/>
  <c r="F18" i="41"/>
  <c r="H18" i="41" s="1"/>
  <c r="F19" i="41"/>
  <c r="H19" i="41" s="1"/>
  <c r="F20" i="41"/>
  <c r="H20" i="41"/>
  <c r="F21" i="41"/>
  <c r="H21" i="41" s="1"/>
  <c r="F22" i="41"/>
  <c r="H22" i="41" s="1"/>
  <c r="F23" i="41"/>
  <c r="H23" i="41" s="1"/>
  <c r="F25" i="41"/>
  <c r="H25" i="41" s="1"/>
  <c r="F26" i="41"/>
  <c r="H26" i="41" s="1"/>
  <c r="F27" i="41"/>
  <c r="H27" i="41" s="1"/>
  <c r="F28" i="41"/>
  <c r="H28" i="41" s="1"/>
  <c r="F29" i="41"/>
  <c r="H29" i="41" s="1"/>
  <c r="F17" i="40"/>
  <c r="H17" i="40" s="1"/>
  <c r="F18" i="40"/>
  <c r="H18" i="40"/>
  <c r="F19" i="40"/>
  <c r="H19" i="40" s="1"/>
  <c r="F20" i="40"/>
  <c r="H20" i="40" s="1"/>
  <c r="F21" i="40"/>
  <c r="H21" i="40" s="1"/>
  <c r="F22" i="40"/>
  <c r="H22" i="40" s="1"/>
  <c r="F23" i="40"/>
  <c r="H23" i="40" s="1"/>
  <c r="F25" i="40"/>
  <c r="H25" i="40" s="1"/>
  <c r="F26" i="40"/>
  <c r="H26" i="40" s="1"/>
  <c r="F27" i="40"/>
  <c r="H27" i="40" s="1"/>
  <c r="F28" i="40"/>
  <c r="H28" i="40" s="1"/>
  <c r="F29" i="40"/>
  <c r="H29" i="40" s="1"/>
  <c r="F17" i="39"/>
  <c r="H17" i="39" s="1"/>
  <c r="F18" i="39"/>
  <c r="H18" i="39" s="1"/>
  <c r="F19" i="39"/>
  <c r="H19" i="39" s="1"/>
  <c r="F20" i="39"/>
  <c r="H20" i="39" s="1"/>
  <c r="F21" i="39"/>
  <c r="H21" i="39" s="1"/>
  <c r="F22" i="39"/>
  <c r="H22" i="39" s="1"/>
  <c r="F23" i="39"/>
  <c r="H23" i="39" s="1"/>
  <c r="F25" i="39"/>
  <c r="H25" i="39"/>
  <c r="F26" i="39"/>
  <c r="H26" i="39" s="1"/>
  <c r="F27" i="39"/>
  <c r="H27" i="39" s="1"/>
  <c r="F28" i="39"/>
  <c r="H28" i="39" s="1"/>
  <c r="F29" i="39"/>
  <c r="H29" i="39" s="1"/>
  <c r="F17" i="55"/>
  <c r="H17" i="55" s="1"/>
  <c r="F18" i="55"/>
  <c r="H18" i="55" s="1"/>
  <c r="F19" i="55"/>
  <c r="H19" i="55" s="1"/>
  <c r="F20" i="55"/>
  <c r="H20" i="55" s="1"/>
  <c r="F21" i="55"/>
  <c r="H21" i="55" s="1"/>
  <c r="F22" i="55"/>
  <c r="H22" i="55" s="1"/>
  <c r="F23" i="55"/>
  <c r="H23" i="55" s="1"/>
  <c r="F25" i="55"/>
  <c r="H25" i="55" s="1"/>
  <c r="F26" i="55"/>
  <c r="H26" i="55" s="1"/>
  <c r="F27" i="55"/>
  <c r="H27" i="55" s="1"/>
  <c r="F28" i="55"/>
  <c r="H28" i="55" s="1"/>
  <c r="F29" i="55"/>
  <c r="H29" i="55" s="1"/>
  <c r="F17" i="60"/>
  <c r="H17" i="60" s="1"/>
  <c r="F18" i="60"/>
  <c r="H18" i="60" s="1"/>
  <c r="F19" i="60"/>
  <c r="H19" i="60" s="1"/>
  <c r="F20" i="60"/>
  <c r="H20" i="60" s="1"/>
  <c r="F21" i="60"/>
  <c r="H21" i="60" s="1"/>
  <c r="F22" i="60"/>
  <c r="H22" i="60" s="1"/>
  <c r="F23" i="60"/>
  <c r="H23" i="60" s="1"/>
  <c r="F25" i="60"/>
  <c r="H25" i="60" s="1"/>
  <c r="F26" i="60"/>
  <c r="H26" i="60" s="1"/>
  <c r="F27" i="60"/>
  <c r="H27" i="60"/>
  <c r="F28" i="60"/>
  <c r="H28" i="60"/>
  <c r="F29" i="60"/>
  <c r="H29" i="60" s="1"/>
  <c r="F17" i="31"/>
  <c r="H17" i="31" s="1"/>
  <c r="F18" i="31"/>
  <c r="H18" i="31"/>
  <c r="F19" i="31"/>
  <c r="H19" i="31" s="1"/>
  <c r="F20" i="31"/>
  <c r="H20" i="31" s="1"/>
  <c r="F21" i="31"/>
  <c r="H21" i="31" s="1"/>
  <c r="F22" i="31"/>
  <c r="H22" i="31" s="1"/>
  <c r="F23" i="31"/>
  <c r="H23" i="31" s="1"/>
  <c r="F25" i="31"/>
  <c r="H25" i="31"/>
  <c r="F26" i="31"/>
  <c r="H26" i="31" s="1"/>
  <c r="F27" i="31"/>
  <c r="H27" i="31" s="1"/>
  <c r="F28" i="31"/>
  <c r="H28" i="31"/>
  <c r="F29" i="31"/>
  <c r="H29" i="31"/>
  <c r="F17" i="32"/>
  <c r="H17" i="32" s="1"/>
  <c r="F18" i="32"/>
  <c r="H18" i="32"/>
  <c r="F19" i="32"/>
  <c r="H19" i="32" s="1"/>
  <c r="F20" i="32"/>
  <c r="H20" i="32" s="1"/>
  <c r="F21" i="32"/>
  <c r="H21" i="32" s="1"/>
  <c r="F22" i="32"/>
  <c r="H22" i="32" s="1"/>
  <c r="F23" i="32"/>
  <c r="H23" i="32"/>
  <c r="F24" i="32"/>
  <c r="H24" i="32" s="1"/>
  <c r="F25" i="32"/>
  <c r="H25" i="32" s="1"/>
  <c r="F26" i="32"/>
  <c r="H26" i="32"/>
  <c r="F27" i="32"/>
  <c r="H27" i="32" s="1"/>
  <c r="F28" i="32"/>
  <c r="H28" i="32" s="1"/>
  <c r="F29" i="32"/>
  <c r="H29" i="32" s="1"/>
  <c r="F17" i="45"/>
  <c r="H17" i="45" s="1"/>
  <c r="F18" i="45"/>
  <c r="H18" i="45" s="1"/>
  <c r="F19" i="45"/>
  <c r="H19" i="45" s="1"/>
  <c r="F20" i="45"/>
  <c r="H20" i="45" s="1"/>
  <c r="F21" i="45"/>
  <c r="H21" i="45" s="1"/>
  <c r="F22" i="45"/>
  <c r="H22" i="45" s="1"/>
  <c r="F23" i="45"/>
  <c r="H23" i="45"/>
  <c r="F24" i="45"/>
  <c r="H24" i="45" s="1"/>
  <c r="F25" i="45"/>
  <c r="H25" i="45" s="1"/>
  <c r="F26" i="45"/>
  <c r="H26" i="45" s="1"/>
  <c r="F27" i="45"/>
  <c r="H27" i="45"/>
  <c r="F28" i="45"/>
  <c r="H28" i="45" s="1"/>
  <c r="F29" i="45"/>
  <c r="H29" i="45" s="1"/>
  <c r="F17" i="44"/>
  <c r="H17" i="44"/>
  <c r="F18" i="44"/>
  <c r="H18" i="44" s="1"/>
  <c r="F19" i="44"/>
  <c r="H19" i="44" s="1"/>
  <c r="F20" i="44"/>
  <c r="H20" i="44" s="1"/>
  <c r="F21" i="44"/>
  <c r="H21" i="44" s="1"/>
  <c r="F22" i="44"/>
  <c r="H22" i="44" s="1"/>
  <c r="F23" i="44"/>
  <c r="H23" i="44" s="1"/>
  <c r="F24" i="44"/>
  <c r="H24" i="44"/>
  <c r="F25" i="44"/>
  <c r="H25" i="44"/>
  <c r="F26" i="44"/>
  <c r="H26" i="44" s="1"/>
  <c r="F27" i="44"/>
  <c r="H27" i="44" s="1"/>
  <c r="F28" i="44"/>
  <c r="H28" i="44"/>
  <c r="F29" i="44"/>
  <c r="H29" i="44" s="1"/>
  <c r="F17" i="62"/>
  <c r="H17" i="62" s="1"/>
  <c r="F18" i="62"/>
  <c r="H18" i="62" s="1"/>
  <c r="F19" i="62"/>
  <c r="H19" i="62" s="1"/>
  <c r="F20" i="62"/>
  <c r="H20" i="62" s="1"/>
  <c r="F21" i="62"/>
  <c r="H21" i="62" s="1"/>
  <c r="F22" i="62"/>
  <c r="H22" i="62" s="1"/>
  <c r="F23" i="62"/>
  <c r="H23" i="62" s="1"/>
  <c r="F24" i="62"/>
  <c r="H24" i="62" s="1"/>
  <c r="F25" i="62"/>
  <c r="H25" i="62" s="1"/>
  <c r="F26" i="62"/>
  <c r="H26" i="62" s="1"/>
  <c r="F27" i="62"/>
  <c r="H27" i="62"/>
  <c r="F28" i="62"/>
  <c r="H28" i="62"/>
  <c r="F29" i="62"/>
  <c r="H29" i="62"/>
  <c r="F17" i="58"/>
  <c r="H17" i="58" s="1"/>
  <c r="F18" i="58"/>
  <c r="H18" i="58" s="1"/>
  <c r="F19" i="58"/>
  <c r="H19" i="58" s="1"/>
  <c r="F20" i="58"/>
  <c r="H20" i="58" s="1"/>
  <c r="F21" i="58"/>
  <c r="H21" i="58" s="1"/>
  <c r="F22" i="58"/>
  <c r="H22" i="58"/>
  <c r="F23" i="58"/>
  <c r="H23" i="58" s="1"/>
  <c r="F24" i="58"/>
  <c r="H24" i="58" s="1"/>
  <c r="F25" i="58"/>
  <c r="H25" i="58" s="1"/>
  <c r="F26" i="58"/>
  <c r="H26" i="58" s="1"/>
  <c r="F27" i="58"/>
  <c r="H27" i="58" s="1"/>
  <c r="F28" i="58"/>
  <c r="H28" i="58" s="1"/>
  <c r="F29" i="58"/>
  <c r="H29" i="58" s="1"/>
  <c r="F17" i="48"/>
  <c r="H17" i="48" s="1"/>
  <c r="F18" i="48"/>
  <c r="H18" i="48" s="1"/>
  <c r="F19" i="48"/>
  <c r="H19" i="48" s="1"/>
  <c r="F20" i="48"/>
  <c r="H20" i="48" s="1"/>
  <c r="F21" i="48"/>
  <c r="H21" i="48" s="1"/>
  <c r="F22" i="48"/>
  <c r="H22" i="48" s="1"/>
  <c r="F23" i="48"/>
  <c r="H23" i="48" s="1"/>
  <c r="F24" i="48"/>
  <c r="H24" i="48" s="1"/>
  <c r="F25" i="48"/>
  <c r="H25" i="48" s="1"/>
  <c r="F26" i="48"/>
  <c r="H26" i="48" s="1"/>
  <c r="F27" i="48"/>
  <c r="H27" i="48" s="1"/>
  <c r="F28" i="48"/>
  <c r="H28" i="48"/>
  <c r="F29" i="48"/>
  <c r="H29" i="48" s="1"/>
  <c r="F17" i="63"/>
  <c r="H17" i="63"/>
  <c r="F18" i="63"/>
  <c r="H18" i="63" s="1"/>
  <c r="F19" i="63"/>
  <c r="H19" i="63" s="1"/>
  <c r="F20" i="63"/>
  <c r="H20" i="63" s="1"/>
  <c r="F21" i="63"/>
  <c r="H21" i="63"/>
  <c r="F22" i="63"/>
  <c r="H22" i="63"/>
  <c r="F23" i="63"/>
  <c r="H23" i="63" s="1"/>
  <c r="F24" i="63"/>
  <c r="H24" i="63" s="1"/>
  <c r="F25" i="63"/>
  <c r="H25" i="63" s="1"/>
  <c r="F26" i="63"/>
  <c r="H26" i="63" s="1"/>
  <c r="F27" i="63"/>
  <c r="H27" i="63" s="1"/>
  <c r="F28" i="63"/>
  <c r="H28" i="63"/>
  <c r="F29" i="63"/>
  <c r="H29" i="63" s="1"/>
  <c r="F17" i="50"/>
  <c r="H17" i="50" s="1"/>
  <c r="F18" i="50"/>
  <c r="H18" i="50" s="1"/>
  <c r="F19" i="50"/>
  <c r="H19" i="50"/>
  <c r="F20" i="50"/>
  <c r="H20" i="50" s="1"/>
  <c r="F21" i="50"/>
  <c r="H21" i="50" s="1"/>
  <c r="F23" i="50"/>
  <c r="H23" i="50" s="1"/>
  <c r="F25" i="50"/>
  <c r="H25" i="50" s="1"/>
  <c r="F26" i="50"/>
  <c r="H26" i="50" s="1"/>
  <c r="F27" i="50"/>
  <c r="H27" i="50"/>
  <c r="F28" i="50"/>
  <c r="H28" i="50" s="1"/>
  <c r="F29" i="50"/>
  <c r="H29" i="50"/>
  <c r="F17" i="51"/>
  <c r="H17" i="51" s="1"/>
  <c r="F18" i="51"/>
  <c r="H18" i="51" s="1"/>
  <c r="F19" i="51"/>
  <c r="H19" i="51"/>
  <c r="F20" i="51"/>
  <c r="H20" i="51" s="1"/>
  <c r="F21" i="51"/>
  <c r="H21" i="51" s="1"/>
  <c r="F23" i="51"/>
  <c r="H23" i="51" s="1"/>
  <c r="F25" i="51"/>
  <c r="H25" i="51" s="1"/>
  <c r="F26" i="51"/>
  <c r="H26" i="51" s="1"/>
  <c r="F27" i="51"/>
  <c r="H27" i="51"/>
  <c r="F28" i="51"/>
  <c r="H28" i="51" s="1"/>
  <c r="F29" i="51"/>
  <c r="H29" i="51" s="1"/>
  <c r="F17" i="59"/>
  <c r="H17" i="59" s="1"/>
  <c r="F18" i="59"/>
  <c r="H18" i="59" s="1"/>
  <c r="F19" i="59"/>
  <c r="H19" i="59" s="1"/>
  <c r="F20" i="59"/>
  <c r="H20" i="59" s="1"/>
  <c r="F21" i="59"/>
  <c r="H21" i="59" s="1"/>
  <c r="F22" i="59"/>
  <c r="H22" i="59"/>
  <c r="F23" i="59"/>
  <c r="H23" i="59" s="1"/>
  <c r="F25" i="59"/>
  <c r="H25" i="59" s="1"/>
  <c r="F26" i="59"/>
  <c r="H26" i="59" s="1"/>
  <c r="F27" i="59"/>
  <c r="H27" i="59" s="1"/>
  <c r="F28" i="59"/>
  <c r="H28" i="59" s="1"/>
  <c r="F29" i="59"/>
  <c r="H29" i="59"/>
  <c r="I28" i="33"/>
  <c r="I29" i="33"/>
  <c r="I28" i="54"/>
  <c r="I29" i="54"/>
  <c r="I28" i="64"/>
  <c r="I29" i="64"/>
  <c r="I28" i="36"/>
  <c r="I29" i="36"/>
  <c r="I28" i="37"/>
  <c r="I29" i="37"/>
  <c r="I28" i="30"/>
  <c r="I29" i="30"/>
  <c r="I28" i="38"/>
  <c r="I29" i="38"/>
  <c r="I28" i="56"/>
  <c r="I29" i="56"/>
  <c r="I28" i="41"/>
  <c r="I29" i="41"/>
  <c r="I28" i="40"/>
  <c r="I29" i="40"/>
  <c r="I28" i="39"/>
  <c r="I29" i="39"/>
  <c r="I28" i="55"/>
  <c r="I29" i="55"/>
  <c r="I28" i="60"/>
  <c r="I29" i="60"/>
  <c r="I28" i="31"/>
  <c r="I29" i="31"/>
  <c r="I28" i="32"/>
  <c r="I29" i="32"/>
  <c r="I28" i="45"/>
  <c r="I29" i="45"/>
  <c r="I28" i="44"/>
  <c r="I29" i="44"/>
  <c r="I28" i="62"/>
  <c r="I29" i="62"/>
  <c r="I28" i="58"/>
  <c r="I29" i="58"/>
  <c r="I28" i="48"/>
  <c r="I29" i="48"/>
  <c r="I28" i="63"/>
  <c r="I29" i="63"/>
  <c r="I28" i="50"/>
  <c r="I29" i="50"/>
  <c r="I28" i="51"/>
  <c r="I29" i="51"/>
  <c r="I28" i="59"/>
  <c r="I29" i="59"/>
  <c r="I27" i="64"/>
  <c r="I26" i="64"/>
  <c r="I25" i="64"/>
  <c r="I24" i="64"/>
  <c r="I23" i="64"/>
  <c r="I22" i="64"/>
  <c r="I21" i="64"/>
  <c r="I20" i="64"/>
  <c r="I19" i="64"/>
  <c r="I18" i="64"/>
  <c r="I17" i="64"/>
  <c r="I16" i="64"/>
  <c r="F16" i="64"/>
  <c r="H16" i="64" s="1"/>
  <c r="I15" i="64"/>
  <c r="F15" i="64"/>
  <c r="H15" i="64" s="1"/>
  <c r="I14" i="64"/>
  <c r="F14" i="64"/>
  <c r="H14" i="64" s="1"/>
  <c r="I13" i="64"/>
  <c r="F13" i="64"/>
  <c r="H13" i="64" s="1"/>
  <c r="I12" i="64"/>
  <c r="F12" i="64"/>
  <c r="H12" i="64" s="1"/>
  <c r="I11" i="64"/>
  <c r="F11" i="64"/>
  <c r="H11" i="64" s="1"/>
  <c r="D6" i="64"/>
  <c r="D5" i="64"/>
  <c r="F15" i="56" l="1"/>
  <c r="H15" i="56" s="1"/>
  <c r="F16" i="56"/>
  <c r="H16" i="56" s="1"/>
  <c r="F15" i="38"/>
  <c r="H15" i="38" s="1"/>
  <c r="F16" i="38"/>
  <c r="H16" i="38" s="1"/>
  <c r="F15" i="30"/>
  <c r="H15" i="30" s="1"/>
  <c r="F16" i="30"/>
  <c r="H16" i="30" s="1"/>
  <c r="F16" i="33"/>
  <c r="F15" i="37"/>
  <c r="H15" i="37" s="1"/>
  <c r="F16" i="37"/>
  <c r="H16" i="37" s="1"/>
  <c r="F16" i="36"/>
  <c r="H16" i="36" s="1"/>
  <c r="F15" i="36"/>
  <c r="H15" i="36" s="1"/>
  <c r="D6" i="50"/>
  <c r="D5" i="50"/>
  <c r="I24" i="50" l="1"/>
  <c r="I24" i="51"/>
  <c r="I24" i="40"/>
  <c r="I24" i="41"/>
  <c r="I24" i="39"/>
  <c r="I24" i="60"/>
  <c r="I24" i="31"/>
  <c r="I24" i="55"/>
  <c r="I20" i="55"/>
  <c r="F11" i="54"/>
  <c r="H11" i="54" s="1"/>
  <c r="I11" i="54"/>
  <c r="I27" i="63"/>
  <c r="I26" i="63"/>
  <c r="I25" i="63"/>
  <c r="I24" i="63"/>
  <c r="I23" i="63"/>
  <c r="I22" i="63"/>
  <c r="I21" i="63"/>
  <c r="I20" i="63"/>
  <c r="I19" i="63"/>
  <c r="I18" i="63"/>
  <c r="I17" i="63"/>
  <c r="I16" i="63"/>
  <c r="F16" i="63"/>
  <c r="H16" i="63" s="1"/>
  <c r="I15" i="63"/>
  <c r="F15" i="63"/>
  <c r="H15" i="63" s="1"/>
  <c r="I14" i="63"/>
  <c r="F14" i="63"/>
  <c r="H14" i="63" s="1"/>
  <c r="I13" i="63"/>
  <c r="F13" i="63"/>
  <c r="H13" i="63" s="1"/>
  <c r="I12" i="63"/>
  <c r="F12" i="63"/>
  <c r="H12" i="63" s="1"/>
  <c r="I11" i="63"/>
  <c r="F11" i="63"/>
  <c r="H11" i="63" s="1"/>
  <c r="D5" i="63"/>
  <c r="I27" i="62"/>
  <c r="I26" i="62"/>
  <c r="I25" i="62"/>
  <c r="I24" i="62"/>
  <c r="I23" i="62"/>
  <c r="I22" i="62"/>
  <c r="I21" i="62"/>
  <c r="I20" i="62"/>
  <c r="I19" i="62"/>
  <c r="I18" i="62"/>
  <c r="I17" i="62"/>
  <c r="I16" i="62"/>
  <c r="F16" i="62"/>
  <c r="H16" i="62" s="1"/>
  <c r="I15" i="62"/>
  <c r="F15" i="62"/>
  <c r="H15" i="62" s="1"/>
  <c r="I14" i="62"/>
  <c r="F14" i="62"/>
  <c r="H14" i="62" s="1"/>
  <c r="I13" i="62"/>
  <c r="F13" i="62"/>
  <c r="H13" i="62" s="1"/>
  <c r="I12" i="62"/>
  <c r="F12" i="62"/>
  <c r="H12" i="62" s="1"/>
  <c r="I11" i="62"/>
  <c r="F11" i="62"/>
  <c r="H11" i="62" s="1"/>
  <c r="I27" i="60"/>
  <c r="I26" i="60"/>
  <c r="I25" i="60"/>
  <c r="I23" i="60"/>
  <c r="I22" i="60"/>
  <c r="I21" i="60"/>
  <c r="I20" i="60"/>
  <c r="I19" i="60"/>
  <c r="I18" i="60"/>
  <c r="I17" i="60"/>
  <c r="I16" i="60"/>
  <c r="F16" i="60"/>
  <c r="H16" i="60" s="1"/>
  <c r="I15" i="60"/>
  <c r="F15" i="60"/>
  <c r="H15" i="60" s="1"/>
  <c r="I14" i="60"/>
  <c r="F14" i="60"/>
  <c r="H14" i="60" s="1"/>
  <c r="I13" i="60"/>
  <c r="F13" i="60"/>
  <c r="H13" i="60" s="1"/>
  <c r="I12" i="60"/>
  <c r="F12" i="60"/>
  <c r="H12" i="60" s="1"/>
  <c r="I11" i="60"/>
  <c r="F11" i="60"/>
  <c r="H11" i="60" s="1"/>
  <c r="D6" i="60"/>
  <c r="D5" i="60"/>
  <c r="I27" i="59" l="1"/>
  <c r="I26" i="59"/>
  <c r="I25" i="59"/>
  <c r="I24" i="59"/>
  <c r="I23" i="59"/>
  <c r="I22" i="59"/>
  <c r="I21" i="59"/>
  <c r="I20" i="59"/>
  <c r="I19" i="59"/>
  <c r="I18" i="59"/>
  <c r="I17" i="59"/>
  <c r="I16" i="59"/>
  <c r="F16" i="59"/>
  <c r="H16" i="59" s="1"/>
  <c r="I15" i="59"/>
  <c r="F15" i="59"/>
  <c r="H15" i="59" s="1"/>
  <c r="I14" i="59"/>
  <c r="F14" i="59"/>
  <c r="H14" i="59" s="1"/>
  <c r="I13" i="59"/>
  <c r="F13" i="59"/>
  <c r="H13" i="59" s="1"/>
  <c r="I12" i="59"/>
  <c r="F12" i="59"/>
  <c r="H12" i="59" s="1"/>
  <c r="I11" i="59"/>
  <c r="F11" i="59"/>
  <c r="H11" i="59" s="1"/>
  <c r="D5" i="59"/>
  <c r="D6" i="54"/>
  <c r="D6" i="36"/>
  <c r="D6" i="37"/>
  <c r="D6" i="30"/>
  <c r="D6" i="38"/>
  <c r="D6" i="56"/>
  <c r="D6" i="55"/>
  <c r="D6" i="40"/>
  <c r="D6" i="41"/>
  <c r="D6" i="39"/>
  <c r="D6" i="58"/>
  <c r="D6" i="51"/>
  <c r="I27" i="45" l="1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27" i="48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11" i="32"/>
  <c r="F12" i="44" l="1"/>
  <c r="F13" i="44"/>
  <c r="F14" i="44"/>
  <c r="F15" i="44"/>
  <c r="F16" i="44"/>
  <c r="F12" i="45"/>
  <c r="F13" i="45"/>
  <c r="F14" i="45"/>
  <c r="F15" i="45"/>
  <c r="F16" i="45"/>
  <c r="F12" i="48"/>
  <c r="F13" i="48"/>
  <c r="F14" i="48"/>
  <c r="F15" i="48"/>
  <c r="F16" i="48"/>
  <c r="F12" i="58"/>
  <c r="F13" i="58"/>
  <c r="F14" i="58"/>
  <c r="F15" i="58"/>
  <c r="F16" i="58"/>
  <c r="F12" i="32"/>
  <c r="F13" i="32"/>
  <c r="F14" i="32"/>
  <c r="F15" i="32"/>
  <c r="F16" i="32"/>
  <c r="F11" i="44"/>
  <c r="F11" i="45"/>
  <c r="F11" i="48"/>
  <c r="F11" i="58"/>
  <c r="F11" i="32"/>
  <c r="D5" i="33"/>
  <c r="I27" i="33" l="1"/>
  <c r="I26" i="33"/>
  <c r="I25" i="33"/>
  <c r="I24" i="33"/>
  <c r="I23" i="33"/>
  <c r="I22" i="33"/>
  <c r="I21" i="33"/>
  <c r="I20" i="33"/>
  <c r="I19" i="33"/>
  <c r="I18" i="33"/>
  <c r="I17" i="33"/>
  <c r="I16" i="33"/>
  <c r="H16" i="33"/>
  <c r="I15" i="33"/>
  <c r="F15" i="33"/>
  <c r="H15" i="33" s="1"/>
  <c r="I14" i="33"/>
  <c r="F14" i="33"/>
  <c r="H14" i="33" s="1"/>
  <c r="I13" i="33"/>
  <c r="F13" i="33"/>
  <c r="H13" i="33" s="1"/>
  <c r="I12" i="33"/>
  <c r="F12" i="33"/>
  <c r="H12" i="33" s="1"/>
  <c r="I11" i="33"/>
  <c r="F11" i="33"/>
  <c r="H11" i="33" s="1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F14" i="36"/>
  <c r="H14" i="36" s="1"/>
  <c r="I13" i="36"/>
  <c r="F13" i="36"/>
  <c r="H13" i="36" s="1"/>
  <c r="I12" i="36"/>
  <c r="F12" i="36"/>
  <c r="H12" i="36" s="1"/>
  <c r="I11" i="36"/>
  <c r="F11" i="36"/>
  <c r="H11" i="36" s="1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F14" i="37"/>
  <c r="H14" i="37" s="1"/>
  <c r="I13" i="37"/>
  <c r="F13" i="37"/>
  <c r="H13" i="37" s="1"/>
  <c r="I12" i="37"/>
  <c r="F12" i="37"/>
  <c r="H12" i="37" s="1"/>
  <c r="I11" i="37"/>
  <c r="F11" i="37"/>
  <c r="H11" i="37" s="1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F14" i="30"/>
  <c r="H14" i="30" s="1"/>
  <c r="I13" i="30"/>
  <c r="F13" i="30"/>
  <c r="H13" i="30" s="1"/>
  <c r="I12" i="30"/>
  <c r="F12" i="30"/>
  <c r="H12" i="30" s="1"/>
  <c r="I11" i="30"/>
  <c r="F11" i="30"/>
  <c r="H11" i="30" s="1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F14" i="38"/>
  <c r="H14" i="38" s="1"/>
  <c r="I13" i="38"/>
  <c r="F13" i="38"/>
  <c r="H13" i="38" s="1"/>
  <c r="I12" i="38"/>
  <c r="F12" i="38"/>
  <c r="H12" i="38" s="1"/>
  <c r="I11" i="38"/>
  <c r="F11" i="38"/>
  <c r="H11" i="38" s="1"/>
  <c r="I27" i="56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F14" i="56"/>
  <c r="H14" i="56" s="1"/>
  <c r="I13" i="56"/>
  <c r="F13" i="56"/>
  <c r="H13" i="56" s="1"/>
  <c r="I12" i="56"/>
  <c r="F12" i="56"/>
  <c r="H12" i="56" s="1"/>
  <c r="I11" i="56"/>
  <c r="F11" i="56"/>
  <c r="H11" i="56" s="1"/>
  <c r="I27" i="55"/>
  <c r="I26" i="55"/>
  <c r="I25" i="55"/>
  <c r="I23" i="55"/>
  <c r="I22" i="55"/>
  <c r="I21" i="55"/>
  <c r="I19" i="55"/>
  <c r="I18" i="55"/>
  <c r="I17" i="55"/>
  <c r="I16" i="55"/>
  <c r="F16" i="55"/>
  <c r="H16" i="55" s="1"/>
  <c r="I15" i="55"/>
  <c r="F15" i="55"/>
  <c r="H15" i="55" s="1"/>
  <c r="I14" i="55"/>
  <c r="F14" i="55"/>
  <c r="H14" i="55" s="1"/>
  <c r="I13" i="55"/>
  <c r="F13" i="55"/>
  <c r="H13" i="55" s="1"/>
  <c r="I12" i="55"/>
  <c r="F12" i="55"/>
  <c r="H12" i="55" s="1"/>
  <c r="I11" i="55"/>
  <c r="F11" i="55"/>
  <c r="H11" i="55" s="1"/>
  <c r="I27" i="40"/>
  <c r="I26" i="40"/>
  <c r="I25" i="40"/>
  <c r="I23" i="40"/>
  <c r="I22" i="40"/>
  <c r="I21" i="40"/>
  <c r="I20" i="40"/>
  <c r="I19" i="40"/>
  <c r="I18" i="40"/>
  <c r="I17" i="40"/>
  <c r="I16" i="40"/>
  <c r="F16" i="40"/>
  <c r="H16" i="40" s="1"/>
  <c r="I15" i="40"/>
  <c r="F15" i="40"/>
  <c r="H15" i="40" s="1"/>
  <c r="I14" i="40"/>
  <c r="F14" i="40"/>
  <c r="H14" i="40" s="1"/>
  <c r="I13" i="40"/>
  <c r="F13" i="40"/>
  <c r="H13" i="40" s="1"/>
  <c r="I12" i="40"/>
  <c r="F12" i="40"/>
  <c r="H12" i="40" s="1"/>
  <c r="I11" i="40"/>
  <c r="F11" i="40"/>
  <c r="H11" i="40" s="1"/>
  <c r="I27" i="41"/>
  <c r="I26" i="41"/>
  <c r="I25" i="41"/>
  <c r="I23" i="41"/>
  <c r="I22" i="41"/>
  <c r="I21" i="41"/>
  <c r="I20" i="41"/>
  <c r="I19" i="41"/>
  <c r="I18" i="41"/>
  <c r="I17" i="41"/>
  <c r="I16" i="41"/>
  <c r="F16" i="41"/>
  <c r="H16" i="41" s="1"/>
  <c r="I15" i="41"/>
  <c r="F15" i="41"/>
  <c r="H15" i="41" s="1"/>
  <c r="I14" i="41"/>
  <c r="F14" i="41"/>
  <c r="H14" i="41" s="1"/>
  <c r="I13" i="41"/>
  <c r="F13" i="41"/>
  <c r="H13" i="41" s="1"/>
  <c r="I12" i="41"/>
  <c r="F12" i="41"/>
  <c r="H12" i="41" s="1"/>
  <c r="I11" i="41"/>
  <c r="F11" i="41"/>
  <c r="H11" i="41" s="1"/>
  <c r="I27" i="39"/>
  <c r="I26" i="39"/>
  <c r="I25" i="39"/>
  <c r="I23" i="39"/>
  <c r="I22" i="39"/>
  <c r="I21" i="39"/>
  <c r="I20" i="39"/>
  <c r="I19" i="39"/>
  <c r="I18" i="39"/>
  <c r="I17" i="39"/>
  <c r="I16" i="39"/>
  <c r="F16" i="39"/>
  <c r="H16" i="39" s="1"/>
  <c r="I15" i="39"/>
  <c r="F15" i="39"/>
  <c r="H15" i="39" s="1"/>
  <c r="I14" i="39"/>
  <c r="F14" i="39"/>
  <c r="H14" i="39" s="1"/>
  <c r="I13" i="39"/>
  <c r="F13" i="39"/>
  <c r="H13" i="39" s="1"/>
  <c r="I12" i="39"/>
  <c r="F12" i="39"/>
  <c r="H12" i="39" s="1"/>
  <c r="I11" i="39"/>
  <c r="F11" i="39"/>
  <c r="H11" i="39" s="1"/>
  <c r="I27" i="31"/>
  <c r="I26" i="31"/>
  <c r="I25" i="31"/>
  <c r="I23" i="31"/>
  <c r="I22" i="31"/>
  <c r="I21" i="31"/>
  <c r="I20" i="31"/>
  <c r="I19" i="31"/>
  <c r="I18" i="31"/>
  <c r="I17" i="31"/>
  <c r="I16" i="31"/>
  <c r="F16" i="31"/>
  <c r="H16" i="31" s="1"/>
  <c r="I15" i="31"/>
  <c r="F15" i="31"/>
  <c r="H15" i="31" s="1"/>
  <c r="I14" i="31"/>
  <c r="F14" i="31"/>
  <c r="H14" i="31" s="1"/>
  <c r="I13" i="31"/>
  <c r="F13" i="31"/>
  <c r="H13" i="31" s="1"/>
  <c r="I12" i="31"/>
  <c r="F12" i="31"/>
  <c r="H12" i="31" s="1"/>
  <c r="I11" i="31"/>
  <c r="F11" i="31"/>
  <c r="H11" i="31" s="1"/>
  <c r="H16" i="32"/>
  <c r="H15" i="32"/>
  <c r="H14" i="32"/>
  <c r="H13" i="32"/>
  <c r="H12" i="32"/>
  <c r="H11" i="32"/>
  <c r="H16" i="44"/>
  <c r="H15" i="44"/>
  <c r="H14" i="44"/>
  <c r="H13" i="44"/>
  <c r="H12" i="44"/>
  <c r="H11" i="44"/>
  <c r="H16" i="45"/>
  <c r="H15" i="45"/>
  <c r="H14" i="45"/>
  <c r="H13" i="45"/>
  <c r="H12" i="45"/>
  <c r="H11" i="45"/>
  <c r="H16" i="48"/>
  <c r="H15" i="48"/>
  <c r="H14" i="48"/>
  <c r="H13" i="48"/>
  <c r="H12" i="48"/>
  <c r="H11" i="48"/>
  <c r="H16" i="58"/>
  <c r="H15" i="58"/>
  <c r="H14" i="58"/>
  <c r="H13" i="58"/>
  <c r="H12" i="58"/>
  <c r="H11" i="58"/>
  <c r="I27" i="50"/>
  <c r="I26" i="50"/>
  <c r="I25" i="50"/>
  <c r="I23" i="50"/>
  <c r="I22" i="50"/>
  <c r="I21" i="50"/>
  <c r="I20" i="50"/>
  <c r="I19" i="50"/>
  <c r="I18" i="50"/>
  <c r="I17" i="50"/>
  <c r="I16" i="50"/>
  <c r="F16" i="50"/>
  <c r="H16" i="50" s="1"/>
  <c r="I15" i="50"/>
  <c r="F15" i="50"/>
  <c r="H15" i="50" s="1"/>
  <c r="I14" i="50"/>
  <c r="F14" i="50"/>
  <c r="H14" i="50" s="1"/>
  <c r="I13" i="50"/>
  <c r="F13" i="50"/>
  <c r="H13" i="50" s="1"/>
  <c r="I12" i="50"/>
  <c r="F12" i="50"/>
  <c r="H12" i="50" s="1"/>
  <c r="I11" i="50"/>
  <c r="F11" i="50"/>
  <c r="H11" i="50" s="1"/>
  <c r="I27" i="51"/>
  <c r="I26" i="51"/>
  <c r="I25" i="51"/>
  <c r="I23" i="51"/>
  <c r="I22" i="51"/>
  <c r="I21" i="51"/>
  <c r="I20" i="51"/>
  <c r="I19" i="51"/>
  <c r="I18" i="51"/>
  <c r="I17" i="51"/>
  <c r="I16" i="51"/>
  <c r="F16" i="51"/>
  <c r="H16" i="51" s="1"/>
  <c r="I15" i="51"/>
  <c r="F15" i="51"/>
  <c r="H15" i="51" s="1"/>
  <c r="I14" i="51"/>
  <c r="F14" i="51"/>
  <c r="H14" i="51" s="1"/>
  <c r="I13" i="51"/>
  <c r="F13" i="51"/>
  <c r="H13" i="51" s="1"/>
  <c r="I12" i="51"/>
  <c r="F12" i="51"/>
  <c r="H12" i="51" s="1"/>
  <c r="I11" i="51"/>
  <c r="F11" i="51"/>
  <c r="H11" i="51" s="1"/>
  <c r="I27" i="54"/>
  <c r="I26" i="54"/>
  <c r="I25" i="54"/>
  <c r="I24" i="54"/>
  <c r="I23" i="54"/>
  <c r="I22" i="54"/>
  <c r="I21" i="54"/>
  <c r="I20" i="54"/>
  <c r="I19" i="54"/>
  <c r="I18" i="54"/>
  <c r="I17" i="54"/>
  <c r="I16" i="54"/>
  <c r="F16" i="54"/>
  <c r="H16" i="54" s="1"/>
  <c r="I15" i="54"/>
  <c r="F15" i="54"/>
  <c r="H15" i="54" s="1"/>
  <c r="I14" i="54"/>
  <c r="F14" i="54"/>
  <c r="H14" i="54" s="1"/>
  <c r="I13" i="54"/>
  <c r="F13" i="54"/>
  <c r="H13" i="54" s="1"/>
  <c r="I12" i="54"/>
  <c r="F12" i="54"/>
  <c r="H12" i="54" s="1"/>
  <c r="D5" i="58" l="1"/>
  <c r="D5" i="56" l="1"/>
  <c r="D5" i="55" l="1"/>
  <c r="D5" i="54" l="1"/>
  <c r="D5" i="44" l="1"/>
  <c r="D5" i="45"/>
  <c r="D5" i="48"/>
  <c r="D5" i="32"/>
  <c r="D5" i="30"/>
  <c r="D5" i="36"/>
  <c r="D5" i="38"/>
  <c r="D5" i="37"/>
  <c r="D5" i="39"/>
  <c r="D5" i="40"/>
  <c r="D5" i="41"/>
  <c r="D5" i="31"/>
  <c r="D5" i="51" l="1"/>
</calcChain>
</file>

<file path=xl/sharedStrings.xml><?xml version="1.0" encoding="utf-8"?>
<sst xmlns="http://schemas.openxmlformats.org/spreadsheetml/2006/main" count="407" uniqueCount="43">
  <si>
    <t>Labonr.</t>
  </si>
  <si>
    <t/>
  </si>
  <si>
    <t>%</t>
  </si>
  <si>
    <t>Referentiewaarde:</t>
  </si>
  <si>
    <r>
      <t>mg/Nm</t>
    </r>
    <r>
      <rPr>
        <vertAlign val="superscript"/>
        <sz val="12"/>
        <color theme="1"/>
        <rFont val="Calibri"/>
        <family val="2"/>
        <scheme val="minor"/>
      </rPr>
      <t>3</t>
    </r>
  </si>
  <si>
    <t>Parameter:</t>
  </si>
  <si>
    <t>Aantal Labo's:</t>
  </si>
  <si>
    <t>Z-Score 
(statistisch)</t>
  </si>
  <si>
    <t>%Afw 
(tov ref.waarde)</t>
  </si>
  <si>
    <t>O2 stap 1</t>
  </si>
  <si>
    <t>O2 stap 3</t>
  </si>
  <si>
    <t>O2 stap 8</t>
  </si>
  <si>
    <t>Vol%</t>
  </si>
  <si>
    <t>Resultaat</t>
  </si>
  <si>
    <t>Abs. Afw.
(tov ref.waarde)</t>
  </si>
  <si>
    <t>Statistisch gemiddelde:</t>
  </si>
  <si>
    <t>Statistisch standaard afw. abs.:</t>
  </si>
  <si>
    <t>Statistisch standaard afw. rel.:</t>
  </si>
  <si>
    <t>SO2 stap 7</t>
  </si>
  <si>
    <t xml:space="preserve"> </t>
  </si>
  <si>
    <t>Labo</t>
  </si>
  <si>
    <t>Gemiddelde</t>
  </si>
  <si>
    <t>NOx stap 9</t>
  </si>
  <si>
    <t>,</t>
  </si>
  <si>
    <t>O2 stap 6</t>
  </si>
  <si>
    <t>O2 stap 9</t>
  </si>
  <si>
    <t>O2 stap 5</t>
  </si>
  <si>
    <t>NOx stap 5</t>
  </si>
  <si>
    <t>SO2 stap 3</t>
  </si>
  <si>
    <t>CO stap 3</t>
  </si>
  <si>
    <t>SO2 stap 2</t>
  </si>
  <si>
    <t>NOx stap 3</t>
  </si>
  <si>
    <t>CO stap 1</t>
  </si>
  <si>
    <t>CO stap 5</t>
  </si>
  <si>
    <t>CO stap 9</t>
  </si>
  <si>
    <t>SO2 stap 6</t>
  </si>
  <si>
    <t>SO2 stap 9</t>
  </si>
  <si>
    <t>NOx stap 4</t>
  </si>
  <si>
    <t>NOx stap 7</t>
  </si>
  <si>
    <t>NOx stap 8</t>
  </si>
  <si>
    <t>O2 stap 4</t>
  </si>
  <si>
    <t>CO2 stap 3</t>
  </si>
  <si>
    <t>CO2 stap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</si>
</sst>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0EE9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2" fontId="5" fillId="2" borderId="0" xfId="0" applyNumberFormat="1" applyFont="1" applyFill="1" applyAlignment="1" applyProtection="1">
      <alignment horizontal="center" vertical="center"/>
      <protection hidden="1"/>
    </xf>
    <xf numFmtId="2" fontId="7" fillId="2" borderId="0" xfId="1" applyNumberFormat="1" applyFont="1" applyFill="1" applyAlignment="1" applyProtection="1">
      <alignment horizontal="right" vertical="center"/>
      <protection hidden="1"/>
    </xf>
    <xf numFmtId="2" fontId="6" fillId="2" borderId="0" xfId="0" applyNumberFormat="1" applyFont="1" applyFill="1" applyAlignment="1" applyProtection="1">
      <alignment vertical="center"/>
      <protection hidden="1"/>
    </xf>
    <xf numFmtId="2" fontId="7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1" applyNumberFormat="1" applyFont="1" applyFill="1" applyAlignment="1" applyProtection="1">
      <alignment horizontal="right" vertical="center"/>
      <protection hidden="1"/>
    </xf>
    <xf numFmtId="2" fontId="5" fillId="2" borderId="0" xfId="0" applyNumberFormat="1" applyFont="1" applyFill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/>
      <protection hidden="1"/>
    </xf>
    <xf numFmtId="166" fontId="5" fillId="2" borderId="0" xfId="5" applyNumberFormat="1" applyFont="1" applyFill="1" applyBorder="1" applyAlignment="1" applyProtection="1">
      <alignment horizontal="right" vertical="center"/>
      <protection hidden="1"/>
    </xf>
    <xf numFmtId="1" fontId="4" fillId="2" borderId="0" xfId="1" applyNumberFormat="1" applyFont="1" applyFill="1" applyAlignment="1" applyProtection="1">
      <alignment horizontal="right" vertical="center"/>
      <protection hidden="1"/>
    </xf>
    <xf numFmtId="2" fontId="4" fillId="2" borderId="0" xfId="1" applyNumberFormat="1" applyFont="1" applyFill="1" applyAlignment="1" applyProtection="1">
      <alignment horizontal="center" vertical="center" wrapText="1"/>
      <protection hidden="1"/>
    </xf>
    <xf numFmtId="1" fontId="4" fillId="2" borderId="0" xfId="1" applyNumberFormat="1" applyFont="1" applyFill="1" applyAlignment="1" applyProtection="1">
      <alignment horizontal="center" vertical="center"/>
      <protection hidden="1"/>
    </xf>
    <xf numFmtId="2" fontId="4" fillId="2" borderId="0" xfId="0" applyNumberFormat="1" applyFont="1" applyFill="1" applyAlignment="1" applyProtection="1">
      <alignment horizontal="center" vertical="center"/>
      <protection hidden="1"/>
    </xf>
    <xf numFmtId="1" fontId="5" fillId="2" borderId="0" xfId="0" applyNumberFormat="1" applyFont="1" applyFill="1" applyAlignment="1" applyProtection="1">
      <alignment horizontal="center" vertical="center"/>
      <protection hidden="1"/>
    </xf>
    <xf numFmtId="164" fontId="5" fillId="2" borderId="0" xfId="5" applyNumberFormat="1" applyFont="1" applyFill="1" applyBorder="1" applyAlignment="1" applyProtection="1">
      <alignment horizontal="center" vertical="center"/>
      <protection hidden="1"/>
    </xf>
    <xf numFmtId="2" fontId="0" fillId="2" borderId="0" xfId="0" applyNumberFormat="1" applyFill="1" applyProtection="1">
      <protection hidden="1"/>
    </xf>
    <xf numFmtId="2" fontId="5" fillId="2" borderId="0" xfId="5" applyNumberFormat="1" applyFont="1" applyFill="1" applyBorder="1" applyAlignment="1" applyProtection="1">
      <alignment horizontal="right" vertical="center"/>
      <protection hidden="1"/>
    </xf>
    <xf numFmtId="165" fontId="5" fillId="2" borderId="0" xfId="5" applyNumberFormat="1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9" fillId="2" borderId="0" xfId="0" quotePrefix="1" applyFont="1" applyFill="1" applyAlignment="1" applyProtection="1">
      <alignment horizontal="center"/>
      <protection hidden="1"/>
    </xf>
    <xf numFmtId="0" fontId="9" fillId="2" borderId="0" xfId="0" applyFont="1" applyFill="1" applyProtection="1">
      <protection hidden="1"/>
    </xf>
    <xf numFmtId="49" fontId="0" fillId="2" borderId="0" xfId="0" applyNumberForma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165" fontId="0" fillId="2" borderId="0" xfId="0" applyNumberFormat="1" applyFill="1" applyProtection="1">
      <protection hidden="1"/>
    </xf>
    <xf numFmtId="2" fontId="3" fillId="2" borderId="0" xfId="5" applyNumberFormat="1" applyFont="1" applyFill="1" applyBorder="1" applyAlignment="1" applyProtection="1">
      <protection hidden="1"/>
    </xf>
    <xf numFmtId="2" fontId="9" fillId="2" borderId="0" xfId="5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" fontId="10" fillId="2" borderId="0" xfId="0" applyNumberFormat="1" applyFont="1" applyFill="1" applyAlignment="1" applyProtection="1">
      <alignment horizontal="center"/>
      <protection hidden="1"/>
    </xf>
    <xf numFmtId="2" fontId="11" fillId="3" borderId="0" xfId="0" applyNumberFormat="1" applyFont="1" applyFill="1" applyAlignment="1">
      <alignment horizontal="center"/>
    </xf>
    <xf numFmtId="165" fontId="5" fillId="2" borderId="0" xfId="0" applyNumberFormat="1" applyFont="1" applyFill="1" applyAlignment="1" applyProtection="1">
      <alignment horizontal="right" vertical="center"/>
      <protection hidden="1"/>
    </xf>
    <xf numFmtId="0" fontId="0" fillId="2" borderId="0" xfId="0" applyFill="1" applyAlignment="1">
      <alignment horizontal="center"/>
    </xf>
    <xf numFmtId="165" fontId="4" fillId="2" borderId="0" xfId="1" applyNumberFormat="1" applyFont="1" applyFill="1" applyAlignment="1" applyProtection="1">
      <alignment horizontal="right" vertical="center"/>
      <protection hidden="1"/>
    </xf>
    <xf numFmtId="2" fontId="5" fillId="2" borderId="0" xfId="0" applyNumberFormat="1" applyFont="1" applyFill="1" applyAlignment="1" applyProtection="1">
      <alignment horizontal="left" vertical="center"/>
      <protection hidden="1"/>
    </xf>
    <xf numFmtId="164" fontId="6" fillId="2" borderId="0" xfId="0" applyNumberFormat="1" applyFont="1" applyFill="1" applyAlignment="1" applyProtection="1">
      <alignment horizontal="left" vertical="center"/>
      <protection hidden="1"/>
    </xf>
    <xf numFmtId="164" fontId="5" fillId="2" borderId="0" xfId="0" applyNumberFormat="1" applyFont="1" applyFill="1" applyAlignment="1" applyProtection="1">
      <alignment horizontal="left" vertical="center"/>
      <protection hidden="1"/>
    </xf>
    <xf numFmtId="164" fontId="4" fillId="2" borderId="0" xfId="1" applyNumberFormat="1" applyFont="1" applyFill="1" applyAlignment="1" applyProtection="1">
      <alignment horizontal="left" vertical="center"/>
      <protection hidden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5" builtinId="5"/>
    <cellStyle name="Percent 2" xfId="4" xr:uid="{00000000-0005-0000-0000-000005000000}"/>
  </cellStyles>
  <dxfs count="72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0EE9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CO stap 1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stap 1'!$H$10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 stap 1'!$C$11:$C$29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1'!$H$11:$H$29</c:f>
              <c:numCache>
                <c:formatCode>0.000</c:formatCode>
                <c:ptCount val="19"/>
                <c:pt idx="0">
                  <c:v>0.97227722772277236</c:v>
                </c:pt>
                <c:pt idx="1">
                  <c:v>0.99009900990099009</c:v>
                </c:pt>
                <c:pt idx="2">
                  <c:v>0.78415841584158419</c:v>
                </c:pt>
                <c:pt idx="3">
                  <c:v>1.0495049504950495</c:v>
                </c:pt>
                <c:pt idx="4">
                  <c:v>0.98415841584158414</c:v>
                </c:pt>
                <c:pt idx="5">
                  <c:v>0.78415841584158419</c:v>
                </c:pt>
                <c:pt idx="6">
                  <c:v>0.95445544554455453</c:v>
                </c:pt>
                <c:pt idx="7">
                  <c:v>1.0138613861386139</c:v>
                </c:pt>
                <c:pt idx="8">
                  <c:v>1.0059405940594059</c:v>
                </c:pt>
                <c:pt idx="9">
                  <c:v>1.0178217821782178</c:v>
                </c:pt>
                <c:pt idx="10">
                  <c:v>0.96039603960396036</c:v>
                </c:pt>
                <c:pt idx="11">
                  <c:v>0.95049504950495045</c:v>
                </c:pt>
                <c:pt idx="12">
                  <c:v>1.0693069306930694</c:v>
                </c:pt>
                <c:pt idx="14">
                  <c:v>1.003960396039604</c:v>
                </c:pt>
                <c:pt idx="15">
                  <c:v>1.110891089108911</c:v>
                </c:pt>
                <c:pt idx="16">
                  <c:v>0.84950495049504948</c:v>
                </c:pt>
                <c:pt idx="17">
                  <c:v>0.86336633663366347</c:v>
                </c:pt>
                <c:pt idx="18">
                  <c:v>0.99009900990099009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C-4385-8EED-07E9E0CD2D73}"/>
            </c:ext>
          </c:extLst>
        </c:ser>
        <c:ser>
          <c:idx val="1"/>
          <c:order val="1"/>
          <c:tx>
            <c:strRef>
              <c:f>'CO stap 1'!$I$10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 stap 1'!$C$11:$C$29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1'!$I$11:$I$29</c:f>
              <c:numCache>
                <c:formatCode>0.00</c:formatCode>
                <c:ptCount val="19"/>
                <c:pt idx="0">
                  <c:v>0.96950495049504948</c:v>
                </c:pt>
                <c:pt idx="1">
                  <c:v>0.96950495049504948</c:v>
                </c:pt>
                <c:pt idx="2">
                  <c:v>0.96950495049504948</c:v>
                </c:pt>
                <c:pt idx="3">
                  <c:v>0.96950495049504948</c:v>
                </c:pt>
                <c:pt idx="4">
                  <c:v>0.96950495049504948</c:v>
                </c:pt>
                <c:pt idx="5">
                  <c:v>0.96950495049504948</c:v>
                </c:pt>
                <c:pt idx="6">
                  <c:v>0.96950495049504948</c:v>
                </c:pt>
                <c:pt idx="7">
                  <c:v>0.96950495049504948</c:v>
                </c:pt>
                <c:pt idx="8">
                  <c:v>0.96950495049504948</c:v>
                </c:pt>
                <c:pt idx="9">
                  <c:v>0.96950495049504948</c:v>
                </c:pt>
                <c:pt idx="10">
                  <c:v>0.96950495049504948</c:v>
                </c:pt>
                <c:pt idx="11">
                  <c:v>0.96950495049504948</c:v>
                </c:pt>
                <c:pt idx="12">
                  <c:v>0.96950495049504948</c:v>
                </c:pt>
                <c:pt idx="13">
                  <c:v>0.96950495049504948</c:v>
                </c:pt>
                <c:pt idx="14">
                  <c:v>0.96950495049504948</c:v>
                </c:pt>
                <c:pt idx="15">
                  <c:v>0.96950495049504948</c:v>
                </c:pt>
                <c:pt idx="16">
                  <c:v>0.96950495049504948</c:v>
                </c:pt>
                <c:pt idx="17">
                  <c:v>0.96950495049504948</c:v>
                </c:pt>
                <c:pt idx="18">
                  <c:v>0.96950495049504948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C-4385-8EED-07E9E0CD2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67488"/>
        <c:axId val="362769408"/>
      </c:lineChart>
      <c:catAx>
        <c:axId val="3627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2769408"/>
        <c:crosses val="autoZero"/>
        <c:auto val="1"/>
        <c:lblAlgn val="ctr"/>
        <c:lblOffset val="100"/>
        <c:noMultiLvlLbl val="1"/>
      </c:catAx>
      <c:valAx>
        <c:axId val="362769408"/>
        <c:scaling>
          <c:orientation val="minMax"/>
          <c:max val="1.1000000000000001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767488"/>
        <c:crosses val="autoZero"/>
        <c:crossBetween val="midCat"/>
        <c:majorUnit val="2.0000000000000004E-2"/>
        <c:minorUnit val="1.0000000000000005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NOx stap</a:t>
            </a:r>
            <a:r>
              <a:rPr lang="nl-BE" baseline="0"/>
              <a:t> 3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3'!$H$11:$H$29</c:f>
              <c:numCache>
                <c:formatCode>0.000</c:formatCode>
                <c:ptCount val="19"/>
                <c:pt idx="0">
                  <c:v>0.97396630934150086</c:v>
                </c:pt>
                <c:pt idx="1">
                  <c:v>1.0765696784073506</c:v>
                </c:pt>
                <c:pt idx="2">
                  <c:v>0.94180704441041352</c:v>
                </c:pt>
                <c:pt idx="3">
                  <c:v>1.0245022970903523</c:v>
                </c:pt>
                <c:pt idx="4">
                  <c:v>0.9555895865237366</c:v>
                </c:pt>
                <c:pt idx="5">
                  <c:v>0.76110260336906588</c:v>
                </c:pt>
                <c:pt idx="6">
                  <c:v>0.96477794793261884</c:v>
                </c:pt>
                <c:pt idx="7">
                  <c:v>1.0995405819295558</c:v>
                </c:pt>
                <c:pt idx="8">
                  <c:v>0.98315467075038299</c:v>
                </c:pt>
                <c:pt idx="9">
                  <c:v>0.98009188361408883</c:v>
                </c:pt>
                <c:pt idx="10">
                  <c:v>1.1562021439509955</c:v>
                </c:pt>
                <c:pt idx="11">
                  <c:v>0.94793261868300149</c:v>
                </c:pt>
                <c:pt idx="12">
                  <c:v>1.0872894333843799</c:v>
                </c:pt>
                <c:pt idx="14">
                  <c:v>0.95252679938744267</c:v>
                </c:pt>
                <c:pt idx="15">
                  <c:v>0.98928024502297096</c:v>
                </c:pt>
                <c:pt idx="16">
                  <c:v>0.92955589586523746</c:v>
                </c:pt>
                <c:pt idx="17">
                  <c:v>0.95405819295558958</c:v>
                </c:pt>
                <c:pt idx="18">
                  <c:v>1.010719754977029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5-47FB-B2A6-8D39DB453DAA}"/>
            </c:ext>
          </c:extLst>
        </c:ser>
        <c:ser>
          <c:idx val="1"/>
          <c:order val="1"/>
          <c:tx>
            <c:strRef>
              <c:f>'NOx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3'!$I$11:$I$29</c:f>
              <c:numCache>
                <c:formatCode>0.00</c:formatCode>
                <c:ptCount val="19"/>
                <c:pt idx="0">
                  <c:v>0.99173047473200626</c:v>
                </c:pt>
                <c:pt idx="1">
                  <c:v>0.99173047473200626</c:v>
                </c:pt>
                <c:pt idx="2">
                  <c:v>0.99173047473200626</c:v>
                </c:pt>
                <c:pt idx="3">
                  <c:v>0.99173047473200626</c:v>
                </c:pt>
                <c:pt idx="4">
                  <c:v>0.99173047473200626</c:v>
                </c:pt>
                <c:pt idx="5">
                  <c:v>0.99173047473200626</c:v>
                </c:pt>
                <c:pt idx="6">
                  <c:v>0.99173047473200626</c:v>
                </c:pt>
                <c:pt idx="7">
                  <c:v>0.99173047473200626</c:v>
                </c:pt>
                <c:pt idx="8">
                  <c:v>0.99173047473200626</c:v>
                </c:pt>
                <c:pt idx="9">
                  <c:v>0.99173047473200626</c:v>
                </c:pt>
                <c:pt idx="10">
                  <c:v>0.99173047473200626</c:v>
                </c:pt>
                <c:pt idx="11">
                  <c:v>0.99173047473200626</c:v>
                </c:pt>
                <c:pt idx="12">
                  <c:v>0.99173047473200626</c:v>
                </c:pt>
                <c:pt idx="13">
                  <c:v>0.99173047473200626</c:v>
                </c:pt>
                <c:pt idx="14">
                  <c:v>0.99173047473200626</c:v>
                </c:pt>
                <c:pt idx="15">
                  <c:v>0.99173047473200626</c:v>
                </c:pt>
                <c:pt idx="16">
                  <c:v>0.99173047473200626</c:v>
                </c:pt>
                <c:pt idx="17">
                  <c:v>0.99173047473200626</c:v>
                </c:pt>
                <c:pt idx="18">
                  <c:v>0.99173047473200626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5-47FB-B2A6-8D39DB453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85472"/>
        <c:axId val="365787392"/>
      </c:lineChart>
      <c:catAx>
        <c:axId val="36578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787392"/>
        <c:crosses val="autoZero"/>
        <c:auto val="1"/>
        <c:lblAlgn val="ctr"/>
        <c:lblOffset val="100"/>
        <c:noMultiLvlLbl val="0"/>
      </c:catAx>
      <c:valAx>
        <c:axId val="365787392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785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NOx stap 4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stap 4'!$H$10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4'!$C$11:$C$29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4'!$H$11:$H$29</c:f>
              <c:numCache>
                <c:formatCode>0.000</c:formatCode>
                <c:ptCount val="19"/>
                <c:pt idx="0">
                  <c:v>0.99363925488414351</c:v>
                </c:pt>
                <c:pt idx="1">
                  <c:v>1.0676965015901863</c:v>
                </c:pt>
                <c:pt idx="2">
                  <c:v>0.9613811903680145</c:v>
                </c:pt>
                <c:pt idx="3">
                  <c:v>1.0236256247160382</c:v>
                </c:pt>
                <c:pt idx="4">
                  <c:v>0.9495683780099955</c:v>
                </c:pt>
                <c:pt idx="5">
                  <c:v>0.75420263516583375</c:v>
                </c:pt>
                <c:pt idx="6">
                  <c:v>0.9859154929577465</c:v>
                </c:pt>
                <c:pt idx="7">
                  <c:v>1.0631531122217175</c:v>
                </c:pt>
                <c:pt idx="8">
                  <c:v>0.99954566106315312</c:v>
                </c:pt>
                <c:pt idx="9">
                  <c:v>1.0104497955474785</c:v>
                </c:pt>
                <c:pt idx="10">
                  <c:v>0.9818264425261245</c:v>
                </c:pt>
                <c:pt idx="11">
                  <c:v>0.95411176737846437</c:v>
                </c:pt>
                <c:pt idx="12">
                  <c:v>1.0177192185370287</c:v>
                </c:pt>
                <c:pt idx="14">
                  <c:v>0.95865515674693325</c:v>
                </c:pt>
                <c:pt idx="15">
                  <c:v>0.99500227169468436</c:v>
                </c:pt>
                <c:pt idx="16">
                  <c:v>0.90504316219900049</c:v>
                </c:pt>
                <c:pt idx="17">
                  <c:v>0.94502498864152651</c:v>
                </c:pt>
                <c:pt idx="18">
                  <c:v>0.99954566106315312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F-4CF3-BCF1-CB808FD73C18}"/>
            </c:ext>
          </c:extLst>
        </c:ser>
        <c:ser>
          <c:idx val="1"/>
          <c:order val="1"/>
          <c:tx>
            <c:strRef>
              <c:f>'NOx stap 4'!$I$10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4'!$C$11:$C$29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4'!$I$11:$I$29</c:f>
              <c:numCache>
                <c:formatCode>0.00</c:formatCode>
                <c:ptCount val="19"/>
                <c:pt idx="0">
                  <c:v>0.98409813721035888</c:v>
                </c:pt>
                <c:pt idx="1">
                  <c:v>0.98409813721035888</c:v>
                </c:pt>
                <c:pt idx="2">
                  <c:v>0.98409813721035888</c:v>
                </c:pt>
                <c:pt idx="3">
                  <c:v>0.98409813721035888</c:v>
                </c:pt>
                <c:pt idx="4">
                  <c:v>0.98409813721035888</c:v>
                </c:pt>
                <c:pt idx="5">
                  <c:v>0.98409813721035888</c:v>
                </c:pt>
                <c:pt idx="6">
                  <c:v>0.98409813721035888</c:v>
                </c:pt>
                <c:pt idx="7">
                  <c:v>0.98409813721035888</c:v>
                </c:pt>
                <c:pt idx="8">
                  <c:v>0.98409813721035888</c:v>
                </c:pt>
                <c:pt idx="9">
                  <c:v>0.98409813721035888</c:v>
                </c:pt>
                <c:pt idx="10">
                  <c:v>0.98409813721035888</c:v>
                </c:pt>
                <c:pt idx="11">
                  <c:v>0.98409813721035888</c:v>
                </c:pt>
                <c:pt idx="12">
                  <c:v>0.98409813721035888</c:v>
                </c:pt>
                <c:pt idx="13">
                  <c:v>0.98409813721035888</c:v>
                </c:pt>
                <c:pt idx="14">
                  <c:v>0.98409813721035888</c:v>
                </c:pt>
                <c:pt idx="15">
                  <c:v>0.98409813721035888</c:v>
                </c:pt>
                <c:pt idx="16">
                  <c:v>0.98409813721035888</c:v>
                </c:pt>
                <c:pt idx="17">
                  <c:v>0.98409813721035888</c:v>
                </c:pt>
                <c:pt idx="18">
                  <c:v>0.98409813721035888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F-4CF3-BCF1-CB808FD7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91040"/>
        <c:axId val="365992960"/>
      </c:lineChart>
      <c:catAx>
        <c:axId val="36599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992960"/>
        <c:crosses val="autoZero"/>
        <c:auto val="1"/>
        <c:lblAlgn val="ctr"/>
        <c:lblOffset val="100"/>
        <c:noMultiLvlLbl val="0"/>
      </c:catAx>
      <c:valAx>
        <c:axId val="365992960"/>
        <c:scaling>
          <c:orientation val="minMax"/>
          <c:max val="1.2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991040"/>
        <c:crosses val="autoZero"/>
        <c:crossBetween val="midCat"/>
        <c:majorUnit val="5.000000000000001E-2"/>
        <c:minorUnit val="1.0000000000000005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NOx stap</a:t>
            </a:r>
            <a:r>
              <a:rPr lang="nl-BE" baseline="0"/>
              <a:t> 5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stap 5'!$H$10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5'!$H$11:$H$29</c:f>
              <c:numCache>
                <c:formatCode>0.000</c:formatCode>
                <c:ptCount val="19"/>
                <c:pt idx="0">
                  <c:v>0.98198198198198183</c:v>
                </c:pt>
                <c:pt idx="1">
                  <c:v>1.0830830830830831</c:v>
                </c:pt>
                <c:pt idx="2">
                  <c:v>0.96696696696696693</c:v>
                </c:pt>
                <c:pt idx="3">
                  <c:v>1.022022022022022</c:v>
                </c:pt>
                <c:pt idx="4">
                  <c:v>0.95895895895895888</c:v>
                </c:pt>
                <c:pt idx="5">
                  <c:v>0.73973973973973983</c:v>
                </c:pt>
                <c:pt idx="6">
                  <c:v>0.96996996996996998</c:v>
                </c:pt>
                <c:pt idx="7">
                  <c:v>1.0910910910910909</c:v>
                </c:pt>
                <c:pt idx="8">
                  <c:v>0.9889889889889889</c:v>
                </c:pt>
                <c:pt idx="9">
                  <c:v>1.0010010010010009</c:v>
                </c:pt>
                <c:pt idx="10">
                  <c:v>1.074074074074074</c:v>
                </c:pt>
                <c:pt idx="11">
                  <c:v>0.96096096096096095</c:v>
                </c:pt>
                <c:pt idx="12">
                  <c:v>1.0310310310310309</c:v>
                </c:pt>
                <c:pt idx="14">
                  <c:v>0.95595595595595595</c:v>
                </c:pt>
                <c:pt idx="15">
                  <c:v>0.96696696696696693</c:v>
                </c:pt>
                <c:pt idx="16">
                  <c:v>0.927927927927928</c:v>
                </c:pt>
                <c:pt idx="17">
                  <c:v>0.98498498498498488</c:v>
                </c:pt>
                <c:pt idx="18">
                  <c:v>1.0110110110110109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A-4917-A451-C3F66639EBDA}"/>
            </c:ext>
          </c:extLst>
        </c:ser>
        <c:ser>
          <c:idx val="1"/>
          <c:order val="1"/>
          <c:tx>
            <c:strRef>
              <c:f>'NOx stap 5'!$I$10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5'!$I$11:$I$29</c:f>
              <c:numCache>
                <c:formatCode>0.00</c:formatCode>
                <c:ptCount val="19"/>
                <c:pt idx="0">
                  <c:v>0.99219219219219223</c:v>
                </c:pt>
                <c:pt idx="1">
                  <c:v>0.99219219219219223</c:v>
                </c:pt>
                <c:pt idx="2">
                  <c:v>0.99219219219219223</c:v>
                </c:pt>
                <c:pt idx="3">
                  <c:v>0.99219219219219223</c:v>
                </c:pt>
                <c:pt idx="4">
                  <c:v>0.99219219219219223</c:v>
                </c:pt>
                <c:pt idx="5">
                  <c:v>0.99219219219219223</c:v>
                </c:pt>
                <c:pt idx="6">
                  <c:v>0.99219219219219223</c:v>
                </c:pt>
                <c:pt idx="7">
                  <c:v>0.99219219219219223</c:v>
                </c:pt>
                <c:pt idx="8">
                  <c:v>0.99219219219219223</c:v>
                </c:pt>
                <c:pt idx="9">
                  <c:v>0.99219219219219223</c:v>
                </c:pt>
                <c:pt idx="10">
                  <c:v>0.99219219219219223</c:v>
                </c:pt>
                <c:pt idx="11">
                  <c:v>0.99219219219219223</c:v>
                </c:pt>
                <c:pt idx="12">
                  <c:v>0.99219219219219223</c:v>
                </c:pt>
                <c:pt idx="13">
                  <c:v>0.99219219219219223</c:v>
                </c:pt>
                <c:pt idx="14">
                  <c:v>0.99219219219219223</c:v>
                </c:pt>
                <c:pt idx="15">
                  <c:v>0.99219219219219223</c:v>
                </c:pt>
                <c:pt idx="16">
                  <c:v>0.99219219219219223</c:v>
                </c:pt>
                <c:pt idx="17">
                  <c:v>0.99219219219219223</c:v>
                </c:pt>
                <c:pt idx="18">
                  <c:v>0.99219219219219223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A-4917-A451-C3F66639E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28384"/>
        <c:axId val="364530304"/>
      </c:lineChart>
      <c:catAx>
        <c:axId val="36452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530304"/>
        <c:crosses val="autoZero"/>
        <c:auto val="1"/>
        <c:lblAlgn val="ctr"/>
        <c:lblOffset val="100"/>
        <c:noMultiLvlLbl val="0"/>
      </c:catAx>
      <c:valAx>
        <c:axId val="364530304"/>
        <c:scaling>
          <c:orientation val="minMax"/>
          <c:max val="1.2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4528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NOx stap 7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stap 7'!$H$10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7'!$C$11:$C$29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7'!$H$11:$H$29</c:f>
              <c:numCache>
                <c:formatCode>0.000</c:formatCode>
                <c:ptCount val="19"/>
                <c:pt idx="0">
                  <c:v>1.0081018518518519</c:v>
                </c:pt>
                <c:pt idx="1">
                  <c:v>1.0217592592592593</c:v>
                </c:pt>
                <c:pt idx="2">
                  <c:v>0.97384259259259254</c:v>
                </c:pt>
                <c:pt idx="3">
                  <c:v>1.0092592592592593</c:v>
                </c:pt>
                <c:pt idx="4">
                  <c:v>0.95833333333333326</c:v>
                </c:pt>
                <c:pt idx="5">
                  <c:v>0.97453703703703709</c:v>
                </c:pt>
                <c:pt idx="6">
                  <c:v>0.99537037037037035</c:v>
                </c:pt>
                <c:pt idx="7">
                  <c:v>0.99768518518518523</c:v>
                </c:pt>
                <c:pt idx="8">
                  <c:v>1.0138888888888888</c:v>
                </c:pt>
                <c:pt idx="9">
                  <c:v>1.0099537037037036</c:v>
                </c:pt>
                <c:pt idx="10">
                  <c:v>0.98981481481481481</c:v>
                </c:pt>
                <c:pt idx="11">
                  <c:v>0.96527777777777768</c:v>
                </c:pt>
                <c:pt idx="12">
                  <c:v>1.0185185185185184</c:v>
                </c:pt>
                <c:pt idx="14">
                  <c:v>0.97453703703703709</c:v>
                </c:pt>
                <c:pt idx="15">
                  <c:v>0.99305555555555558</c:v>
                </c:pt>
                <c:pt idx="16">
                  <c:v>0.93935185185185188</c:v>
                </c:pt>
                <c:pt idx="17">
                  <c:v>1.0185185185185184</c:v>
                </c:pt>
                <c:pt idx="18">
                  <c:v>1.0231481481481481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6D-4127-899B-E556D8B5D833}"/>
            </c:ext>
          </c:extLst>
        </c:ser>
        <c:ser>
          <c:idx val="1"/>
          <c:order val="1"/>
          <c:tx>
            <c:strRef>
              <c:f>'NOx stap 7'!$I$10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7'!$C$11:$C$29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7'!$I$11:$I$29</c:f>
              <c:numCache>
                <c:formatCode>0.00</c:formatCode>
                <c:ptCount val="19"/>
                <c:pt idx="0">
                  <c:v>0.99444444444444446</c:v>
                </c:pt>
                <c:pt idx="1">
                  <c:v>0.99444444444444446</c:v>
                </c:pt>
                <c:pt idx="2">
                  <c:v>0.99444444444444446</c:v>
                </c:pt>
                <c:pt idx="3">
                  <c:v>0.99444444444444446</c:v>
                </c:pt>
                <c:pt idx="4">
                  <c:v>0.99444444444444446</c:v>
                </c:pt>
                <c:pt idx="5">
                  <c:v>0.99444444444444446</c:v>
                </c:pt>
                <c:pt idx="6">
                  <c:v>0.99444444444444446</c:v>
                </c:pt>
                <c:pt idx="7">
                  <c:v>0.99444444444444446</c:v>
                </c:pt>
                <c:pt idx="8">
                  <c:v>0.99444444444444446</c:v>
                </c:pt>
                <c:pt idx="9">
                  <c:v>0.99444444444444446</c:v>
                </c:pt>
                <c:pt idx="10">
                  <c:v>0.99444444444444446</c:v>
                </c:pt>
                <c:pt idx="11">
                  <c:v>0.99444444444444446</c:v>
                </c:pt>
                <c:pt idx="12">
                  <c:v>0.99444444444444446</c:v>
                </c:pt>
                <c:pt idx="13">
                  <c:v>0.99444444444444446</c:v>
                </c:pt>
                <c:pt idx="14">
                  <c:v>0.99444444444444446</c:v>
                </c:pt>
                <c:pt idx="15">
                  <c:v>0.99444444444444446</c:v>
                </c:pt>
                <c:pt idx="16">
                  <c:v>0.99444444444444446</c:v>
                </c:pt>
                <c:pt idx="17">
                  <c:v>0.99444444444444446</c:v>
                </c:pt>
                <c:pt idx="18">
                  <c:v>0.99444444444444446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D-4127-899B-E556D8B5D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838336"/>
        <c:axId val="365840256"/>
      </c:lineChart>
      <c:catAx>
        <c:axId val="36583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840256"/>
        <c:crosses val="autoZero"/>
        <c:auto val="1"/>
        <c:lblAlgn val="ctr"/>
        <c:lblOffset val="100"/>
        <c:noMultiLvlLbl val="0"/>
      </c:catAx>
      <c:valAx>
        <c:axId val="365840256"/>
        <c:scaling>
          <c:orientation val="minMax"/>
          <c:max val="1.1000000000000001"/>
          <c:min val="0.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838336"/>
        <c:crosses val="autoZero"/>
        <c:crossBetween val="midCat"/>
        <c:majorUnit val="2.0000000000000004E-2"/>
        <c:minorUnit val="1.0000000000000005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NOx stap 8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868631035320869E-2"/>
          <c:y val="0.12897336108848462"/>
          <c:w val="0.80262916519957839"/>
          <c:h val="0.72924367212719099"/>
        </c:manualLayout>
      </c:layout>
      <c:lineChart>
        <c:grouping val="standard"/>
        <c:varyColors val="0"/>
        <c:ser>
          <c:idx val="0"/>
          <c:order val="0"/>
          <c:tx>
            <c:strRef>
              <c:f>'NOx stap 8'!$H$10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8'!$C$11:$C$29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8'!$H$11:$H$29</c:f>
              <c:numCache>
                <c:formatCode>0.000</c:formatCode>
                <c:ptCount val="19"/>
                <c:pt idx="0">
                  <c:v>0.89308176100628922</c:v>
                </c:pt>
                <c:pt idx="1">
                  <c:v>1.1635220125786163</c:v>
                </c:pt>
                <c:pt idx="2">
                  <c:v>0.88679245283018859</c:v>
                </c:pt>
                <c:pt idx="3">
                  <c:v>0.97955974842767291</c:v>
                </c:pt>
                <c:pt idx="4">
                  <c:v>0.87735849056603765</c:v>
                </c:pt>
                <c:pt idx="5">
                  <c:v>0.74056603773584906</c:v>
                </c:pt>
                <c:pt idx="6">
                  <c:v>0.91981132075471694</c:v>
                </c:pt>
                <c:pt idx="7">
                  <c:v>1.1635220125786163</c:v>
                </c:pt>
                <c:pt idx="8">
                  <c:v>0.93867924528301883</c:v>
                </c:pt>
                <c:pt idx="9">
                  <c:v>1.0613207547169812</c:v>
                </c:pt>
                <c:pt idx="10">
                  <c:v>0.77987421383647804</c:v>
                </c:pt>
                <c:pt idx="11">
                  <c:v>1.0455974842767295</c:v>
                </c:pt>
                <c:pt idx="12">
                  <c:v>0.94339622641509435</c:v>
                </c:pt>
                <c:pt idx="14">
                  <c:v>0.84591194968553451</c:v>
                </c:pt>
                <c:pt idx="15">
                  <c:v>1.1430817610062893</c:v>
                </c:pt>
                <c:pt idx="16">
                  <c:v>0.82704402515723274</c:v>
                </c:pt>
                <c:pt idx="17">
                  <c:v>0.76572327044025157</c:v>
                </c:pt>
                <c:pt idx="18">
                  <c:v>0.91194968553459121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77D-B686-AC27C4112B3A}"/>
            </c:ext>
          </c:extLst>
        </c:ser>
        <c:ser>
          <c:idx val="1"/>
          <c:order val="1"/>
          <c:tx>
            <c:strRef>
              <c:f>'NOx stap 8'!$I$10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8'!$C$11:$C$29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8'!$I$11:$I$29</c:f>
              <c:numCache>
                <c:formatCode>0.00</c:formatCode>
                <c:ptCount val="19"/>
                <c:pt idx="0">
                  <c:v>0.93805031446540876</c:v>
                </c:pt>
                <c:pt idx="1">
                  <c:v>0.93805031446540876</c:v>
                </c:pt>
                <c:pt idx="2">
                  <c:v>0.93805031446540876</c:v>
                </c:pt>
                <c:pt idx="3">
                  <c:v>0.93805031446540876</c:v>
                </c:pt>
                <c:pt idx="4">
                  <c:v>0.93805031446540876</c:v>
                </c:pt>
                <c:pt idx="5">
                  <c:v>0.93805031446540876</c:v>
                </c:pt>
                <c:pt idx="6">
                  <c:v>0.93805031446540876</c:v>
                </c:pt>
                <c:pt idx="7">
                  <c:v>0.93805031446540876</c:v>
                </c:pt>
                <c:pt idx="8">
                  <c:v>0.93805031446540876</c:v>
                </c:pt>
                <c:pt idx="9">
                  <c:v>0.93805031446540876</c:v>
                </c:pt>
                <c:pt idx="10">
                  <c:v>0.93805031446540876</c:v>
                </c:pt>
                <c:pt idx="11">
                  <c:v>0.93805031446540876</c:v>
                </c:pt>
                <c:pt idx="12">
                  <c:v>0.93805031446540876</c:v>
                </c:pt>
                <c:pt idx="13">
                  <c:v>0.93805031446540876</c:v>
                </c:pt>
                <c:pt idx="14">
                  <c:v>0.93805031446540876</c:v>
                </c:pt>
                <c:pt idx="15">
                  <c:v>0.93805031446540876</c:v>
                </c:pt>
                <c:pt idx="16">
                  <c:v>0.93805031446540876</c:v>
                </c:pt>
                <c:pt idx="17">
                  <c:v>0.93805031446540876</c:v>
                </c:pt>
                <c:pt idx="18">
                  <c:v>0.93805031446540876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77D-B686-AC27C41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28384"/>
        <c:axId val="364530304"/>
      </c:lineChart>
      <c:catAx>
        <c:axId val="36452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530304"/>
        <c:crosses val="autoZero"/>
        <c:auto val="1"/>
        <c:lblAlgn val="ctr"/>
        <c:lblOffset val="100"/>
        <c:noMultiLvlLbl val="0"/>
      </c:catAx>
      <c:valAx>
        <c:axId val="364530304"/>
        <c:scaling>
          <c:orientation val="minMax"/>
          <c:min val="0.8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4528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NOx stap</a:t>
            </a:r>
            <a:r>
              <a:rPr lang="nl-BE" baseline="0"/>
              <a:t> 9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'NOx stap 9'!$H$10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'NOx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9'!$H$11:$H$29</c:f>
              <c:numCache>
                <c:formatCode>0.000</c:formatCode>
                <c:ptCount val="19"/>
                <c:pt idx="0">
                  <c:v>0.99508877975066112</c:v>
                </c:pt>
                <c:pt idx="1">
                  <c:v>1.0275783906309031</c:v>
                </c:pt>
                <c:pt idx="2">
                  <c:v>0.96524367208160189</c:v>
                </c:pt>
                <c:pt idx="3">
                  <c:v>1.016244805440121</c:v>
                </c:pt>
                <c:pt idx="4">
                  <c:v>0.97846618813751418</c:v>
                </c:pt>
                <c:pt idx="5">
                  <c:v>0.97091046467699282</c:v>
                </c:pt>
                <c:pt idx="6">
                  <c:v>0.98224404986777492</c:v>
                </c:pt>
                <c:pt idx="7">
                  <c:v>1.0238005289006424</c:v>
                </c:pt>
                <c:pt idx="8">
                  <c:v>1.016244805440121</c:v>
                </c:pt>
                <c:pt idx="9">
                  <c:v>0.99622213826973938</c:v>
                </c:pt>
                <c:pt idx="10">
                  <c:v>1.0170003777861729</c:v>
                </c:pt>
                <c:pt idx="11">
                  <c:v>0.97846618813751418</c:v>
                </c:pt>
                <c:pt idx="12">
                  <c:v>1.0351341140914243</c:v>
                </c:pt>
                <c:pt idx="14">
                  <c:v>0.96335474121647158</c:v>
                </c:pt>
                <c:pt idx="15">
                  <c:v>0.97846618813751418</c:v>
                </c:pt>
                <c:pt idx="16">
                  <c:v>0.92330940687570839</c:v>
                </c:pt>
                <c:pt idx="17">
                  <c:v>0.9935776350585569</c:v>
                </c:pt>
                <c:pt idx="18">
                  <c:v>1.016244805440121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4-46D5-8985-BFA262618D6C}"/>
            </c:ext>
          </c:extLst>
        </c:ser>
        <c:ser>
          <c:idx val="1"/>
          <c:order val="1"/>
          <c:tx>
            <c:strRef>
              <c:f>'NOx stap 9'!$I$10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'NOx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'NOx stap 9'!$I$11:$I$29</c:f>
              <c:numCache>
                <c:formatCode>0.00</c:formatCode>
                <c:ptCount val="19"/>
                <c:pt idx="0">
                  <c:v>0.99471099357763515</c:v>
                </c:pt>
                <c:pt idx="1">
                  <c:v>0.99471099357763515</c:v>
                </c:pt>
                <c:pt idx="2">
                  <c:v>0.99471099357763515</c:v>
                </c:pt>
                <c:pt idx="3">
                  <c:v>0.99471099357763515</c:v>
                </c:pt>
                <c:pt idx="4">
                  <c:v>0.99471099357763515</c:v>
                </c:pt>
                <c:pt idx="5">
                  <c:v>0.99471099357763515</c:v>
                </c:pt>
                <c:pt idx="6">
                  <c:v>0.99471099357763515</c:v>
                </c:pt>
                <c:pt idx="7">
                  <c:v>0.99471099357763515</c:v>
                </c:pt>
                <c:pt idx="8">
                  <c:v>0.99471099357763515</c:v>
                </c:pt>
                <c:pt idx="9">
                  <c:v>0.99471099357763515</c:v>
                </c:pt>
                <c:pt idx="10">
                  <c:v>0.99471099357763515</c:v>
                </c:pt>
                <c:pt idx="11">
                  <c:v>0.99471099357763515</c:v>
                </c:pt>
                <c:pt idx="12">
                  <c:v>0.99471099357763515</c:v>
                </c:pt>
                <c:pt idx="13">
                  <c:v>0.99471099357763515</c:v>
                </c:pt>
                <c:pt idx="14">
                  <c:v>0.99471099357763515</c:v>
                </c:pt>
                <c:pt idx="15">
                  <c:v>0.99471099357763515</c:v>
                </c:pt>
                <c:pt idx="16">
                  <c:v>0.99471099357763515</c:v>
                </c:pt>
                <c:pt idx="17">
                  <c:v>0.99471099357763515</c:v>
                </c:pt>
                <c:pt idx="18">
                  <c:v>0.99471099357763515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4-46D5-8985-BFA262618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903232"/>
        <c:axId val="365917696"/>
      </c:lineChart>
      <c:catAx>
        <c:axId val="36590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917696"/>
        <c:crosses val="autoZero"/>
        <c:auto val="1"/>
        <c:lblAlgn val="ctr"/>
        <c:lblOffset val="100"/>
        <c:noMultiLvlLbl val="1"/>
      </c:catAx>
      <c:valAx>
        <c:axId val="365917696"/>
        <c:scaling>
          <c:orientation val="minMax"/>
          <c:max val="1.1000000000000001"/>
          <c:min val="0.8500000000000000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903232"/>
        <c:crosses val="autoZero"/>
        <c:crossBetween val="midCat"/>
        <c:majorUnit val="2.0000000000000004E-2"/>
        <c:minorUnit val="1.0000000000000005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O2 stap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1'!$H$10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1'!$C$12:$C$29</c:f>
              <c:numCache>
                <c:formatCode>0</c:formatCode>
                <c:ptCount val="18"/>
                <c:pt idx="0">
                  <c:v>223</c:v>
                </c:pt>
                <c:pt idx="1">
                  <c:v>225</c:v>
                </c:pt>
                <c:pt idx="2">
                  <c:v>295</c:v>
                </c:pt>
                <c:pt idx="3">
                  <c:v>339</c:v>
                </c:pt>
                <c:pt idx="4">
                  <c:v>446</c:v>
                </c:pt>
                <c:pt idx="5">
                  <c:v>509</c:v>
                </c:pt>
                <c:pt idx="6">
                  <c:v>512</c:v>
                </c:pt>
                <c:pt idx="7">
                  <c:v>551</c:v>
                </c:pt>
                <c:pt idx="8">
                  <c:v>579</c:v>
                </c:pt>
                <c:pt idx="9">
                  <c:v>591</c:v>
                </c:pt>
                <c:pt idx="10">
                  <c:v>615</c:v>
                </c:pt>
                <c:pt idx="11">
                  <c:v>644</c:v>
                </c:pt>
                <c:pt idx="12">
                  <c:v>685</c:v>
                </c:pt>
                <c:pt idx="13">
                  <c:v>689</c:v>
                </c:pt>
                <c:pt idx="14">
                  <c:v>744</c:v>
                </c:pt>
                <c:pt idx="15">
                  <c:v>807</c:v>
                </c:pt>
                <c:pt idx="16">
                  <c:v>904</c:v>
                </c:pt>
                <c:pt idx="17">
                  <c:v>928</c:v>
                </c:pt>
              </c:numCache>
            </c:numRef>
          </c:cat>
          <c:val>
            <c:numRef>
              <c:f>'O2 stap 1'!$H$12:$H$29</c:f>
              <c:numCache>
                <c:formatCode>0.000</c:formatCode>
                <c:ptCount val="18"/>
                <c:pt idx="0">
                  <c:v>1</c:v>
                </c:pt>
                <c:pt idx="1">
                  <c:v>1.0006999999999999</c:v>
                </c:pt>
                <c:pt idx="2">
                  <c:v>1.0002</c:v>
                </c:pt>
                <c:pt idx="3">
                  <c:v>1.0003</c:v>
                </c:pt>
                <c:pt idx="4">
                  <c:v>0.998</c:v>
                </c:pt>
                <c:pt idx="5">
                  <c:v>1.0006999999999999</c:v>
                </c:pt>
                <c:pt idx="6">
                  <c:v>0.99930000000000008</c:v>
                </c:pt>
                <c:pt idx="7">
                  <c:v>0.99990000000000012</c:v>
                </c:pt>
                <c:pt idx="8">
                  <c:v>1.0002</c:v>
                </c:pt>
                <c:pt idx="9">
                  <c:v>0.9978999999999999</c:v>
                </c:pt>
                <c:pt idx="10">
                  <c:v>1.0002</c:v>
                </c:pt>
                <c:pt idx="11">
                  <c:v>0.99939999999999996</c:v>
                </c:pt>
                <c:pt idx="12">
                  <c:v>0.99900000000000011</c:v>
                </c:pt>
                <c:pt idx="13">
                  <c:v>0.998</c:v>
                </c:pt>
                <c:pt idx="14">
                  <c:v>1.0011000000000001</c:v>
                </c:pt>
                <c:pt idx="15">
                  <c:v>1.0004999999999999</c:v>
                </c:pt>
                <c:pt idx="16">
                  <c:v>1.0011000000000001</c:v>
                </c:pt>
                <c:pt idx="17">
                  <c:v>0.99890000000000001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C-4534-AC63-A42BFB6E877E}"/>
            </c:ext>
          </c:extLst>
        </c:ser>
        <c:ser>
          <c:idx val="1"/>
          <c:order val="1"/>
          <c:tx>
            <c:strRef>
              <c:f>'O2 stap 1'!$I$10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1'!$C$12:$C$29</c:f>
              <c:numCache>
                <c:formatCode>0</c:formatCode>
                <c:ptCount val="18"/>
                <c:pt idx="0">
                  <c:v>223</c:v>
                </c:pt>
                <c:pt idx="1">
                  <c:v>225</c:v>
                </c:pt>
                <c:pt idx="2">
                  <c:v>295</c:v>
                </c:pt>
                <c:pt idx="3">
                  <c:v>339</c:v>
                </c:pt>
                <c:pt idx="4">
                  <c:v>446</c:v>
                </c:pt>
                <c:pt idx="5">
                  <c:v>509</c:v>
                </c:pt>
                <c:pt idx="6">
                  <c:v>512</c:v>
                </c:pt>
                <c:pt idx="7">
                  <c:v>551</c:v>
                </c:pt>
                <c:pt idx="8">
                  <c:v>579</c:v>
                </c:pt>
                <c:pt idx="9">
                  <c:v>591</c:v>
                </c:pt>
                <c:pt idx="10">
                  <c:v>615</c:v>
                </c:pt>
                <c:pt idx="11">
                  <c:v>644</c:v>
                </c:pt>
                <c:pt idx="12">
                  <c:v>685</c:v>
                </c:pt>
                <c:pt idx="13">
                  <c:v>689</c:v>
                </c:pt>
                <c:pt idx="14">
                  <c:v>744</c:v>
                </c:pt>
                <c:pt idx="15">
                  <c:v>807</c:v>
                </c:pt>
                <c:pt idx="16">
                  <c:v>904</c:v>
                </c:pt>
                <c:pt idx="17">
                  <c:v>928</c:v>
                </c:pt>
              </c:numCache>
            </c:numRef>
          </c:cat>
          <c:val>
            <c:numRef>
              <c:f>'O2 stap 1'!$I$12:$I$29</c:f>
              <c:numCache>
                <c:formatCode>0.00</c:formatCode>
                <c:ptCount val="18"/>
                <c:pt idx="0">
                  <c:v>0.99980000000000002</c:v>
                </c:pt>
                <c:pt idx="1">
                  <c:v>0.99980000000000002</c:v>
                </c:pt>
                <c:pt idx="2">
                  <c:v>0.99980000000000002</c:v>
                </c:pt>
                <c:pt idx="3">
                  <c:v>0.99980000000000002</c:v>
                </c:pt>
                <c:pt idx="4">
                  <c:v>0.99980000000000002</c:v>
                </c:pt>
                <c:pt idx="5">
                  <c:v>0.99980000000000002</c:v>
                </c:pt>
                <c:pt idx="6">
                  <c:v>0.99980000000000002</c:v>
                </c:pt>
                <c:pt idx="7">
                  <c:v>0.99980000000000002</c:v>
                </c:pt>
                <c:pt idx="8">
                  <c:v>0.99980000000000002</c:v>
                </c:pt>
                <c:pt idx="9">
                  <c:v>0.99980000000000002</c:v>
                </c:pt>
                <c:pt idx="10">
                  <c:v>0.99980000000000002</c:v>
                </c:pt>
                <c:pt idx="11">
                  <c:v>0.99980000000000002</c:v>
                </c:pt>
                <c:pt idx="12">
                  <c:v>0.99980000000000002</c:v>
                </c:pt>
                <c:pt idx="13">
                  <c:v>0.99980000000000002</c:v>
                </c:pt>
                <c:pt idx="14">
                  <c:v>0.99980000000000002</c:v>
                </c:pt>
                <c:pt idx="15">
                  <c:v>0.99980000000000002</c:v>
                </c:pt>
                <c:pt idx="16">
                  <c:v>0.99980000000000002</c:v>
                </c:pt>
                <c:pt idx="17">
                  <c:v>0.99980000000000002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C-4534-AC63-A42BFB6E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493440"/>
        <c:axId val="364544768"/>
      </c:lineChart>
      <c:catAx>
        <c:axId val="36449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544768"/>
        <c:crosses val="autoZero"/>
        <c:auto val="1"/>
        <c:lblAlgn val="ctr"/>
        <c:lblOffset val="100"/>
        <c:noMultiLvlLbl val="1"/>
      </c:catAx>
      <c:valAx>
        <c:axId val="364544768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4493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O2 stap 3</a:t>
            </a:r>
          </a:p>
        </c:rich>
      </c:tx>
      <c:layout>
        <c:manualLayout>
          <c:xMode val="edge"/>
          <c:yMode val="edge"/>
          <c:x val="0.43078655388914328"/>
          <c:y val="1.787709287501659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3'!$H$11:$H$29</c:f>
              <c:numCache>
                <c:formatCode>0.000</c:formatCode>
                <c:ptCount val="19"/>
                <c:pt idx="0">
                  <c:v>0.99959999999999993</c:v>
                </c:pt>
                <c:pt idx="1">
                  <c:v>1.0011000000000001</c:v>
                </c:pt>
                <c:pt idx="2">
                  <c:v>1.0001</c:v>
                </c:pt>
                <c:pt idx="3">
                  <c:v>1.0003</c:v>
                </c:pt>
                <c:pt idx="4">
                  <c:v>1.0003</c:v>
                </c:pt>
                <c:pt idx="5">
                  <c:v>1.016</c:v>
                </c:pt>
                <c:pt idx="6">
                  <c:v>1.0009999999999999</c:v>
                </c:pt>
                <c:pt idx="7">
                  <c:v>0.99950000000000006</c:v>
                </c:pt>
                <c:pt idx="8">
                  <c:v>0.99829999999999997</c:v>
                </c:pt>
                <c:pt idx="9">
                  <c:v>1.0004</c:v>
                </c:pt>
                <c:pt idx="10">
                  <c:v>0.99900000000000011</c:v>
                </c:pt>
                <c:pt idx="11">
                  <c:v>0.99939999999999996</c:v>
                </c:pt>
                <c:pt idx="12">
                  <c:v>0.99959999999999993</c:v>
                </c:pt>
                <c:pt idx="13">
                  <c:v>0.99930000000000008</c:v>
                </c:pt>
                <c:pt idx="14">
                  <c:v>0.99879999999999991</c:v>
                </c:pt>
                <c:pt idx="15">
                  <c:v>1.0002</c:v>
                </c:pt>
                <c:pt idx="16">
                  <c:v>1.0033000000000001</c:v>
                </c:pt>
                <c:pt idx="17">
                  <c:v>0.99950000000000006</c:v>
                </c:pt>
                <c:pt idx="18">
                  <c:v>0.99719999999999998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B7-453C-A07C-EBA1CC04BCC8}"/>
            </c:ext>
          </c:extLst>
        </c:ser>
        <c:ser>
          <c:idx val="1"/>
          <c:order val="1"/>
          <c:tx>
            <c:strRef>
              <c:f>'O2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3'!$I$11:$I$29</c:f>
              <c:numCache>
                <c:formatCode>0.00</c:formatCode>
                <c:ptCount val="19"/>
                <c:pt idx="0">
                  <c:v>0.99990000000000001</c:v>
                </c:pt>
                <c:pt idx="1">
                  <c:v>0.99990000000000001</c:v>
                </c:pt>
                <c:pt idx="2">
                  <c:v>0.99990000000000001</c:v>
                </c:pt>
                <c:pt idx="3">
                  <c:v>0.99990000000000001</c:v>
                </c:pt>
                <c:pt idx="4">
                  <c:v>0.99990000000000001</c:v>
                </c:pt>
                <c:pt idx="5">
                  <c:v>0.99990000000000001</c:v>
                </c:pt>
                <c:pt idx="6">
                  <c:v>0.99990000000000001</c:v>
                </c:pt>
                <c:pt idx="7">
                  <c:v>0.99990000000000001</c:v>
                </c:pt>
                <c:pt idx="8">
                  <c:v>0.99990000000000001</c:v>
                </c:pt>
                <c:pt idx="9">
                  <c:v>0.99990000000000001</c:v>
                </c:pt>
                <c:pt idx="10">
                  <c:v>0.99990000000000001</c:v>
                </c:pt>
                <c:pt idx="11">
                  <c:v>0.99990000000000001</c:v>
                </c:pt>
                <c:pt idx="12">
                  <c:v>0.99990000000000001</c:v>
                </c:pt>
                <c:pt idx="13">
                  <c:v>0.99990000000000001</c:v>
                </c:pt>
                <c:pt idx="14">
                  <c:v>0.99990000000000001</c:v>
                </c:pt>
                <c:pt idx="15">
                  <c:v>0.99990000000000001</c:v>
                </c:pt>
                <c:pt idx="16">
                  <c:v>0.99990000000000001</c:v>
                </c:pt>
                <c:pt idx="17">
                  <c:v>0.99990000000000001</c:v>
                </c:pt>
                <c:pt idx="18">
                  <c:v>0.99990000000000001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7-453C-A07C-EBA1CC04B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211840"/>
        <c:axId val="368222208"/>
      </c:lineChart>
      <c:catAx>
        <c:axId val="3682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8222208"/>
        <c:crosses val="autoZero"/>
        <c:auto val="1"/>
        <c:lblAlgn val="ctr"/>
        <c:lblOffset val="100"/>
        <c:noMultiLvlLbl val="0"/>
      </c:catAx>
      <c:valAx>
        <c:axId val="368222208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8211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O2 stap 4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4'!$H$10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4'!$C$11:$C$29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4'!$H$11:$H$29</c:f>
              <c:numCache>
                <c:formatCode>0.000</c:formatCode>
                <c:ptCount val="19"/>
                <c:pt idx="0">
                  <c:v>1.0004</c:v>
                </c:pt>
                <c:pt idx="1">
                  <c:v>1.0019</c:v>
                </c:pt>
                <c:pt idx="2">
                  <c:v>1.0009000000000001</c:v>
                </c:pt>
                <c:pt idx="3">
                  <c:v>1.0009000000000001</c:v>
                </c:pt>
                <c:pt idx="4">
                  <c:v>1.0023</c:v>
                </c:pt>
                <c:pt idx="5">
                  <c:v>1.0133000000000001</c:v>
                </c:pt>
                <c:pt idx="6">
                  <c:v>1.0015000000000001</c:v>
                </c:pt>
                <c:pt idx="7">
                  <c:v>1</c:v>
                </c:pt>
                <c:pt idx="8">
                  <c:v>0.99849999999999994</c:v>
                </c:pt>
                <c:pt idx="9">
                  <c:v>1.0009000000000001</c:v>
                </c:pt>
                <c:pt idx="10">
                  <c:v>0.99939999999999996</c:v>
                </c:pt>
                <c:pt idx="11">
                  <c:v>1</c:v>
                </c:pt>
                <c:pt idx="12">
                  <c:v>1.0001</c:v>
                </c:pt>
                <c:pt idx="13">
                  <c:v>0.99980000000000002</c:v>
                </c:pt>
                <c:pt idx="14">
                  <c:v>0.99909999999999999</c:v>
                </c:pt>
                <c:pt idx="15">
                  <c:v>1.0009000000000001</c:v>
                </c:pt>
                <c:pt idx="16">
                  <c:v>1.0034999999999998</c:v>
                </c:pt>
                <c:pt idx="17">
                  <c:v>1.0006999999999999</c:v>
                </c:pt>
                <c:pt idx="18">
                  <c:v>0.99819999999999998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0-4359-8A43-0E0B2F0F6C0B}"/>
            </c:ext>
          </c:extLst>
        </c:ser>
        <c:ser>
          <c:idx val="1"/>
          <c:order val="1"/>
          <c:tx>
            <c:strRef>
              <c:f>'O2 stap 4'!$I$10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4'!$C$11:$C$29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4'!$I$11:$I$29</c:f>
              <c:numCache>
                <c:formatCode>0.00</c:formatCode>
                <c:ptCount val="19"/>
                <c:pt idx="0">
                  <c:v>1.0005999999999999</c:v>
                </c:pt>
                <c:pt idx="1">
                  <c:v>1.0005999999999999</c:v>
                </c:pt>
                <c:pt idx="2">
                  <c:v>1.0005999999999999</c:v>
                </c:pt>
                <c:pt idx="3">
                  <c:v>1.0005999999999999</c:v>
                </c:pt>
                <c:pt idx="4">
                  <c:v>1.0005999999999999</c:v>
                </c:pt>
                <c:pt idx="5">
                  <c:v>1.0005999999999999</c:v>
                </c:pt>
                <c:pt idx="6">
                  <c:v>1.0005999999999999</c:v>
                </c:pt>
                <c:pt idx="7">
                  <c:v>1.0005999999999999</c:v>
                </c:pt>
                <c:pt idx="8">
                  <c:v>1.0005999999999999</c:v>
                </c:pt>
                <c:pt idx="9">
                  <c:v>1.0005999999999999</c:v>
                </c:pt>
                <c:pt idx="10">
                  <c:v>1.0005999999999999</c:v>
                </c:pt>
                <c:pt idx="11">
                  <c:v>1.0005999999999999</c:v>
                </c:pt>
                <c:pt idx="12">
                  <c:v>1.0005999999999999</c:v>
                </c:pt>
                <c:pt idx="13">
                  <c:v>1.0005999999999999</c:v>
                </c:pt>
                <c:pt idx="14">
                  <c:v>1.0005999999999999</c:v>
                </c:pt>
                <c:pt idx="15">
                  <c:v>1.0005999999999999</c:v>
                </c:pt>
                <c:pt idx="16">
                  <c:v>1.0005999999999999</c:v>
                </c:pt>
                <c:pt idx="17">
                  <c:v>1.0005999999999999</c:v>
                </c:pt>
                <c:pt idx="18">
                  <c:v>1.0005999999999999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0-4359-8A43-0E0B2F0F6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331584"/>
        <c:axId val="367354240"/>
      </c:lineChart>
      <c:catAx>
        <c:axId val="36733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7354240"/>
        <c:crosses val="autoZero"/>
        <c:auto val="1"/>
        <c:lblAlgn val="ctr"/>
        <c:lblOffset val="100"/>
        <c:noMultiLvlLbl val="0"/>
      </c:catAx>
      <c:valAx>
        <c:axId val="367354240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7331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O2 stap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5'!$H$10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5'!$H$11:$H$29</c:f>
              <c:numCache>
                <c:formatCode>0.000</c:formatCode>
                <c:ptCount val="19"/>
                <c:pt idx="0">
                  <c:v>1</c:v>
                </c:pt>
                <c:pt idx="1">
                  <c:v>1.0014000000000001</c:v>
                </c:pt>
                <c:pt idx="2">
                  <c:v>1.0004999999999999</c:v>
                </c:pt>
                <c:pt idx="3">
                  <c:v>1.0004</c:v>
                </c:pt>
                <c:pt idx="4">
                  <c:v>1.0004</c:v>
                </c:pt>
                <c:pt idx="5">
                  <c:v>1.0148999999999999</c:v>
                </c:pt>
                <c:pt idx="6">
                  <c:v>1.0011000000000001</c:v>
                </c:pt>
                <c:pt idx="7">
                  <c:v>0.99950000000000006</c:v>
                </c:pt>
                <c:pt idx="8">
                  <c:v>0.99840000000000007</c:v>
                </c:pt>
                <c:pt idx="9">
                  <c:v>1.0005999999999999</c:v>
                </c:pt>
                <c:pt idx="10">
                  <c:v>0.99909999999999999</c:v>
                </c:pt>
                <c:pt idx="11">
                  <c:v>0.99980000000000002</c:v>
                </c:pt>
                <c:pt idx="12">
                  <c:v>0.99960000000000004</c:v>
                </c:pt>
                <c:pt idx="13">
                  <c:v>0.99950000000000006</c:v>
                </c:pt>
                <c:pt idx="14">
                  <c:v>0.99890000000000001</c:v>
                </c:pt>
                <c:pt idx="15">
                  <c:v>1.0002</c:v>
                </c:pt>
                <c:pt idx="16">
                  <c:v>1.0031000000000001</c:v>
                </c:pt>
                <c:pt idx="17">
                  <c:v>1.0003</c:v>
                </c:pt>
                <c:pt idx="18">
                  <c:v>0.99809999999999999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0-4242-B293-FA049DB3337B}"/>
            </c:ext>
          </c:extLst>
        </c:ser>
        <c:ser>
          <c:idx val="1"/>
          <c:order val="1"/>
          <c:tx>
            <c:strRef>
              <c:f>'O2 stap 5'!$I$10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5'!$I$11:$I$29</c:f>
              <c:numCache>
                <c:formatCode>0.00</c:formatCode>
                <c:ptCount val="19"/>
                <c:pt idx="0">
                  <c:v>1.0001</c:v>
                </c:pt>
                <c:pt idx="1">
                  <c:v>1.0001</c:v>
                </c:pt>
                <c:pt idx="2">
                  <c:v>1.0001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  <c:pt idx="10">
                  <c:v>1.0001</c:v>
                </c:pt>
                <c:pt idx="11">
                  <c:v>1.0001</c:v>
                </c:pt>
                <c:pt idx="12">
                  <c:v>1.0001</c:v>
                </c:pt>
                <c:pt idx="13">
                  <c:v>1.0001</c:v>
                </c:pt>
                <c:pt idx="14">
                  <c:v>1.0001</c:v>
                </c:pt>
                <c:pt idx="15">
                  <c:v>1.0001</c:v>
                </c:pt>
                <c:pt idx="16">
                  <c:v>1.0001</c:v>
                </c:pt>
                <c:pt idx="17">
                  <c:v>1.0001</c:v>
                </c:pt>
                <c:pt idx="18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0-4242-B293-FA049DB33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566464"/>
        <c:axId val="369568384"/>
      </c:lineChart>
      <c:catAx>
        <c:axId val="3695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9568384"/>
        <c:crosses val="autoZero"/>
        <c:auto val="1"/>
        <c:lblAlgn val="ctr"/>
        <c:lblOffset val="100"/>
        <c:noMultiLvlLbl val="0"/>
      </c:catAx>
      <c:valAx>
        <c:axId val="369568384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9566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CO</a:t>
            </a:r>
            <a:r>
              <a:rPr lang="nl-BE" baseline="0"/>
              <a:t> stap 3</a:t>
            </a:r>
            <a:endParaRPr lang="nl-B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7245222222222223E-2"/>
          <c:y val="0.1625513888888889"/>
          <c:w val="0.80573777777777777"/>
          <c:h val="0.68837638888888886"/>
        </c:manualLayout>
      </c:layout>
      <c:lineChart>
        <c:grouping val="standard"/>
        <c:varyColors val="0"/>
        <c:ser>
          <c:idx val="0"/>
          <c:order val="0"/>
          <c:tx>
            <c:strRef>
              <c:f>'CO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3'!$H$11:$H$29</c:f>
              <c:numCache>
                <c:formatCode>0.000</c:formatCode>
                <c:ptCount val="19"/>
                <c:pt idx="0">
                  <c:v>0.96091515729265964</c:v>
                </c:pt>
                <c:pt idx="1">
                  <c:v>0.98951382268827448</c:v>
                </c:pt>
                <c:pt idx="2">
                  <c:v>0.78360343183984749</c:v>
                </c:pt>
                <c:pt idx="3">
                  <c:v>1.0486177311725453</c:v>
                </c:pt>
                <c:pt idx="4">
                  <c:v>0.97235462345090551</c:v>
                </c:pt>
                <c:pt idx="5">
                  <c:v>0.78551000953288852</c:v>
                </c:pt>
                <c:pt idx="6">
                  <c:v>0.94661582459485216</c:v>
                </c:pt>
                <c:pt idx="7">
                  <c:v>1.0009532888465205</c:v>
                </c:pt>
                <c:pt idx="8">
                  <c:v>0.98188751191611046</c:v>
                </c:pt>
                <c:pt idx="9">
                  <c:v>0.94280266920877021</c:v>
                </c:pt>
                <c:pt idx="10">
                  <c:v>0.94852240228789308</c:v>
                </c:pt>
                <c:pt idx="11">
                  <c:v>1.0009532888465205</c:v>
                </c:pt>
                <c:pt idx="12">
                  <c:v>1.0200190657769304</c:v>
                </c:pt>
                <c:pt idx="14">
                  <c:v>0.98188751191611046</c:v>
                </c:pt>
                <c:pt idx="15">
                  <c:v>1.0676835081029552</c:v>
                </c:pt>
                <c:pt idx="16">
                  <c:v>0.72449952335557666</c:v>
                </c:pt>
                <c:pt idx="17">
                  <c:v>0.93326978074356537</c:v>
                </c:pt>
                <c:pt idx="18">
                  <c:v>0.95328884652049561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83-4F11-A79E-9D8C27892801}"/>
            </c:ext>
          </c:extLst>
        </c:ser>
        <c:ser>
          <c:idx val="1"/>
          <c:order val="1"/>
          <c:tx>
            <c:strRef>
              <c:f>'CO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3'!$I$11:$I$29</c:f>
              <c:numCache>
                <c:formatCode>0.00</c:formatCode>
                <c:ptCount val="19"/>
                <c:pt idx="0">
                  <c:v>0.96377502383222102</c:v>
                </c:pt>
                <c:pt idx="1">
                  <c:v>0.96377502383222102</c:v>
                </c:pt>
                <c:pt idx="2">
                  <c:v>0.96377502383222102</c:v>
                </c:pt>
                <c:pt idx="3">
                  <c:v>0.96377502383222102</c:v>
                </c:pt>
                <c:pt idx="4">
                  <c:v>0.96377502383222102</c:v>
                </c:pt>
                <c:pt idx="5">
                  <c:v>0.96377502383222102</c:v>
                </c:pt>
                <c:pt idx="6">
                  <c:v>0.96377502383222102</c:v>
                </c:pt>
                <c:pt idx="7">
                  <c:v>0.96377502383222102</c:v>
                </c:pt>
                <c:pt idx="8">
                  <c:v>0.96377502383222102</c:v>
                </c:pt>
                <c:pt idx="9">
                  <c:v>0.96377502383222102</c:v>
                </c:pt>
                <c:pt idx="10">
                  <c:v>0.96377502383222102</c:v>
                </c:pt>
                <c:pt idx="11">
                  <c:v>0.96377502383222102</c:v>
                </c:pt>
                <c:pt idx="12">
                  <c:v>0.96377502383222102</c:v>
                </c:pt>
                <c:pt idx="13">
                  <c:v>0.96377502383222102</c:v>
                </c:pt>
                <c:pt idx="14">
                  <c:v>0.96377502383222102</c:v>
                </c:pt>
                <c:pt idx="15">
                  <c:v>0.96377502383222102</c:v>
                </c:pt>
                <c:pt idx="16">
                  <c:v>0.96377502383222102</c:v>
                </c:pt>
                <c:pt idx="17">
                  <c:v>0.96377502383222102</c:v>
                </c:pt>
                <c:pt idx="18">
                  <c:v>0.96377502383222102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3-4F11-A79E-9D8C27892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485248"/>
        <c:axId val="362487168"/>
      </c:lineChart>
      <c:catAx>
        <c:axId val="36248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62487168"/>
        <c:crosses val="autoZero"/>
        <c:auto val="1"/>
        <c:lblAlgn val="ctr"/>
        <c:lblOffset val="100"/>
        <c:noMultiLvlLbl val="1"/>
      </c:catAx>
      <c:valAx>
        <c:axId val="362487168"/>
        <c:scaling>
          <c:orientation val="minMax"/>
          <c:min val="0.9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485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O2 stap 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4732269619543E-2"/>
          <c:y val="0.11357693954562817"/>
          <c:w val="0.80201321354329758"/>
          <c:h val="0.74326098563413112"/>
        </c:manualLayout>
      </c:layout>
      <c:lineChart>
        <c:grouping val="standard"/>
        <c:varyColors val="0"/>
        <c:ser>
          <c:idx val="0"/>
          <c:order val="0"/>
          <c:tx>
            <c:strRef>
              <c:f>'O2 stap 6'!$H$10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6'!$C$11:$C$29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6'!$H$11:$H$29</c:f>
              <c:numCache>
                <c:formatCode>0.000</c:formatCode>
                <c:ptCount val="19"/>
                <c:pt idx="0">
                  <c:v>0.99959999999999993</c:v>
                </c:pt>
                <c:pt idx="1">
                  <c:v>1.0004999999999999</c:v>
                </c:pt>
                <c:pt idx="2">
                  <c:v>1.0002</c:v>
                </c:pt>
                <c:pt idx="3">
                  <c:v>1.0005999999999999</c:v>
                </c:pt>
                <c:pt idx="4">
                  <c:v>1.0004</c:v>
                </c:pt>
                <c:pt idx="5">
                  <c:v>1.0299</c:v>
                </c:pt>
                <c:pt idx="6">
                  <c:v>1.0015000000000001</c:v>
                </c:pt>
                <c:pt idx="7">
                  <c:v>0.99980000000000002</c:v>
                </c:pt>
                <c:pt idx="8">
                  <c:v>0.99860000000000004</c:v>
                </c:pt>
                <c:pt idx="9">
                  <c:v>1.0005999999999999</c:v>
                </c:pt>
                <c:pt idx="10">
                  <c:v>1.0003</c:v>
                </c:pt>
                <c:pt idx="11">
                  <c:v>0.99950000000000006</c:v>
                </c:pt>
                <c:pt idx="12">
                  <c:v>1</c:v>
                </c:pt>
                <c:pt idx="13">
                  <c:v>0.99959999999999993</c:v>
                </c:pt>
                <c:pt idx="14">
                  <c:v>0.99919999999999998</c:v>
                </c:pt>
                <c:pt idx="15">
                  <c:v>0.9998999999999999</c:v>
                </c:pt>
                <c:pt idx="16">
                  <c:v>1.0049999999999999</c:v>
                </c:pt>
                <c:pt idx="17">
                  <c:v>0.99959999999999993</c:v>
                </c:pt>
                <c:pt idx="18">
                  <c:v>0.99670000000000003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E-4A69-8977-9193F97C7280}"/>
            </c:ext>
          </c:extLst>
        </c:ser>
        <c:ser>
          <c:idx val="1"/>
          <c:order val="1"/>
          <c:tx>
            <c:strRef>
              <c:f>'O2 stap 6'!$I$10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6'!$C$11:$C$29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6'!$I$11:$I$29</c:f>
              <c:numCache>
                <c:formatCode>0.00</c:formatCode>
                <c:ptCount val="19"/>
                <c:pt idx="0">
                  <c:v>1.0000899999999999</c:v>
                </c:pt>
                <c:pt idx="1">
                  <c:v>1.0000899999999999</c:v>
                </c:pt>
                <c:pt idx="2">
                  <c:v>1.0000899999999999</c:v>
                </c:pt>
                <c:pt idx="3">
                  <c:v>1.0000899999999999</c:v>
                </c:pt>
                <c:pt idx="4">
                  <c:v>1.0000899999999999</c:v>
                </c:pt>
                <c:pt idx="5">
                  <c:v>1.0000899999999999</c:v>
                </c:pt>
                <c:pt idx="6">
                  <c:v>1.0000899999999999</c:v>
                </c:pt>
                <c:pt idx="7">
                  <c:v>1.0000899999999999</c:v>
                </c:pt>
                <c:pt idx="8">
                  <c:v>1.0000899999999999</c:v>
                </c:pt>
                <c:pt idx="9">
                  <c:v>1.0000899999999999</c:v>
                </c:pt>
                <c:pt idx="10">
                  <c:v>1.0000899999999999</c:v>
                </c:pt>
                <c:pt idx="11">
                  <c:v>1.0000899999999999</c:v>
                </c:pt>
                <c:pt idx="12">
                  <c:v>1.0000899999999999</c:v>
                </c:pt>
                <c:pt idx="13">
                  <c:v>1.0000899999999999</c:v>
                </c:pt>
                <c:pt idx="14">
                  <c:v>1.0000899999999999</c:v>
                </c:pt>
                <c:pt idx="15">
                  <c:v>1.0000899999999999</c:v>
                </c:pt>
                <c:pt idx="16">
                  <c:v>1.0000899999999999</c:v>
                </c:pt>
                <c:pt idx="17">
                  <c:v>1.0000899999999999</c:v>
                </c:pt>
                <c:pt idx="18">
                  <c:v>1.0000899999999999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E-4A69-8977-9193F97C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07648"/>
        <c:axId val="365709568"/>
      </c:lineChart>
      <c:catAx>
        <c:axId val="36570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txPr>
          <a:bodyPr/>
          <a:lstStyle/>
          <a:p>
            <a:pPr>
              <a:defRPr b="0"/>
            </a:pPr>
            <a:endParaRPr lang="en-BE"/>
          </a:p>
        </c:txPr>
        <c:crossAx val="365709568"/>
        <c:crosses val="autoZero"/>
        <c:auto val="1"/>
        <c:lblAlgn val="ctr"/>
        <c:lblOffset val="100"/>
        <c:noMultiLvlLbl val="0"/>
      </c:catAx>
      <c:valAx>
        <c:axId val="365709568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txPr>
          <a:bodyPr/>
          <a:lstStyle/>
          <a:p>
            <a:pPr>
              <a:defRPr b="0"/>
            </a:pPr>
            <a:endParaRPr lang="en-BE"/>
          </a:p>
        </c:txPr>
        <c:crossAx val="365707648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b="0"/>
          </a:pPr>
          <a:endParaRPr lang="en-BE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n-B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b="1"/>
              <a:t>O2 stap 8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8'!$H$10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8'!$C$11:$C$29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8'!$H$11:$H$29</c:f>
              <c:numCache>
                <c:formatCode>0.000</c:formatCode>
                <c:ptCount val="19"/>
                <c:pt idx="0">
                  <c:v>0.99919999999999998</c:v>
                </c:pt>
                <c:pt idx="1">
                  <c:v>0.99939999999999996</c:v>
                </c:pt>
                <c:pt idx="2">
                  <c:v>0.99939999999999996</c:v>
                </c:pt>
                <c:pt idx="3">
                  <c:v>1.0004</c:v>
                </c:pt>
                <c:pt idx="4">
                  <c:v>1.0003</c:v>
                </c:pt>
                <c:pt idx="5">
                  <c:v>1.0003</c:v>
                </c:pt>
                <c:pt idx="6">
                  <c:v>1.0016</c:v>
                </c:pt>
                <c:pt idx="7">
                  <c:v>0.9998999999999999</c:v>
                </c:pt>
                <c:pt idx="8">
                  <c:v>0.99829999999999997</c:v>
                </c:pt>
                <c:pt idx="9">
                  <c:v>1.0005999999999999</c:v>
                </c:pt>
                <c:pt idx="10">
                  <c:v>1.0006999999999999</c:v>
                </c:pt>
                <c:pt idx="11">
                  <c:v>0.99970000000000003</c:v>
                </c:pt>
                <c:pt idx="12">
                  <c:v>1.0002</c:v>
                </c:pt>
                <c:pt idx="13">
                  <c:v>0.99970000000000003</c:v>
                </c:pt>
                <c:pt idx="14">
                  <c:v>0.99909999999999999</c:v>
                </c:pt>
                <c:pt idx="15">
                  <c:v>0.99970000000000003</c:v>
                </c:pt>
                <c:pt idx="16">
                  <c:v>1.006</c:v>
                </c:pt>
                <c:pt idx="17">
                  <c:v>0.99840000000000007</c:v>
                </c:pt>
                <c:pt idx="18">
                  <c:v>0.99590000000000001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9-46F7-A6B6-DC7A2D52B066}"/>
            </c:ext>
          </c:extLst>
        </c:ser>
        <c:ser>
          <c:idx val="1"/>
          <c:order val="1"/>
          <c:tx>
            <c:strRef>
              <c:f>'O2 stap 8'!$I$10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8'!$C$11:$C$29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8'!$I$11:$I$29</c:f>
              <c:numCache>
                <c:formatCode>0.00</c:formatCode>
                <c:ptCount val="19"/>
                <c:pt idx="0">
                  <c:v>0.99980400000000003</c:v>
                </c:pt>
                <c:pt idx="1">
                  <c:v>0.99980400000000003</c:v>
                </c:pt>
                <c:pt idx="2">
                  <c:v>0.99980400000000003</c:v>
                </c:pt>
                <c:pt idx="3">
                  <c:v>0.99980400000000003</c:v>
                </c:pt>
                <c:pt idx="4">
                  <c:v>0.99980400000000003</c:v>
                </c:pt>
                <c:pt idx="5">
                  <c:v>0.99980400000000003</c:v>
                </c:pt>
                <c:pt idx="6">
                  <c:v>0.99980400000000003</c:v>
                </c:pt>
                <c:pt idx="7">
                  <c:v>0.99980400000000003</c:v>
                </c:pt>
                <c:pt idx="8">
                  <c:v>0.99980400000000003</c:v>
                </c:pt>
                <c:pt idx="9">
                  <c:v>0.99980400000000003</c:v>
                </c:pt>
                <c:pt idx="10">
                  <c:v>0.99980400000000003</c:v>
                </c:pt>
                <c:pt idx="11">
                  <c:v>0.99980400000000003</c:v>
                </c:pt>
                <c:pt idx="12">
                  <c:v>0.99980400000000003</c:v>
                </c:pt>
                <c:pt idx="13">
                  <c:v>0.99980400000000003</c:v>
                </c:pt>
                <c:pt idx="14">
                  <c:v>0.99980400000000003</c:v>
                </c:pt>
                <c:pt idx="15">
                  <c:v>0.99980400000000003</c:v>
                </c:pt>
                <c:pt idx="16">
                  <c:v>0.99980400000000003</c:v>
                </c:pt>
                <c:pt idx="17">
                  <c:v>0.99980400000000003</c:v>
                </c:pt>
                <c:pt idx="18">
                  <c:v>0.99980400000000003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9-46F7-A6B6-DC7A2D52B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07648"/>
        <c:axId val="365709568"/>
      </c:lineChart>
      <c:catAx>
        <c:axId val="36570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709568"/>
        <c:crosses val="autoZero"/>
        <c:auto val="1"/>
        <c:lblAlgn val="ctr"/>
        <c:lblOffset val="100"/>
        <c:noMultiLvlLbl val="0"/>
      </c:catAx>
      <c:valAx>
        <c:axId val="365709568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5707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b="0"/>
      </a:pPr>
      <a:endParaRPr lang="en-B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b="1"/>
              <a:t>O2 stap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'O2 stap 9'!$H$10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9'!$H$11:$H$29</c:f>
              <c:numCache>
                <c:formatCode>0.000</c:formatCode>
                <c:ptCount val="19"/>
                <c:pt idx="0">
                  <c:v>0.99970000000000003</c:v>
                </c:pt>
                <c:pt idx="1">
                  <c:v>1.0002</c:v>
                </c:pt>
                <c:pt idx="2">
                  <c:v>0.99970000000000003</c:v>
                </c:pt>
                <c:pt idx="3">
                  <c:v>1.0004999999999999</c:v>
                </c:pt>
                <c:pt idx="4">
                  <c:v>1.0003</c:v>
                </c:pt>
                <c:pt idx="5">
                  <c:v>1.0001</c:v>
                </c:pt>
                <c:pt idx="6">
                  <c:v>1.0015000000000001</c:v>
                </c:pt>
                <c:pt idx="7">
                  <c:v>0.99970000000000003</c:v>
                </c:pt>
                <c:pt idx="8">
                  <c:v>0.99840000000000007</c:v>
                </c:pt>
                <c:pt idx="9">
                  <c:v>1.0004999999999999</c:v>
                </c:pt>
                <c:pt idx="10">
                  <c:v>1.0001</c:v>
                </c:pt>
                <c:pt idx="11">
                  <c:v>0.99939999999999996</c:v>
                </c:pt>
                <c:pt idx="12">
                  <c:v>0.9998999999999999</c:v>
                </c:pt>
                <c:pt idx="13">
                  <c:v>0.99980000000000002</c:v>
                </c:pt>
                <c:pt idx="14">
                  <c:v>0.99900000000000011</c:v>
                </c:pt>
                <c:pt idx="15">
                  <c:v>1.0001</c:v>
                </c:pt>
                <c:pt idx="16">
                  <c:v>1.0049999999999999</c:v>
                </c:pt>
                <c:pt idx="17">
                  <c:v>0.99900000000000011</c:v>
                </c:pt>
                <c:pt idx="18">
                  <c:v>0.99659999999999993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1C-4BA4-95FC-F61925A749F1}"/>
            </c:ext>
          </c:extLst>
        </c:ser>
        <c:ser>
          <c:idx val="1"/>
          <c:order val="1"/>
          <c:tx>
            <c:strRef>
              <c:f>'O2 stap 9'!$I$10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'O2 stap 9'!$I$11:$I$29</c:f>
              <c:numCache>
                <c:formatCode>0.00</c:formatCode>
                <c:ptCount val="19"/>
                <c:pt idx="0">
                  <c:v>0.99987000000000004</c:v>
                </c:pt>
                <c:pt idx="1">
                  <c:v>0.99987000000000004</c:v>
                </c:pt>
                <c:pt idx="2">
                  <c:v>0.99987000000000004</c:v>
                </c:pt>
                <c:pt idx="3">
                  <c:v>0.99987000000000004</c:v>
                </c:pt>
                <c:pt idx="4">
                  <c:v>0.99987000000000004</c:v>
                </c:pt>
                <c:pt idx="5">
                  <c:v>0.99987000000000004</c:v>
                </c:pt>
                <c:pt idx="6">
                  <c:v>0.99987000000000004</c:v>
                </c:pt>
                <c:pt idx="7">
                  <c:v>0.99987000000000004</c:v>
                </c:pt>
                <c:pt idx="8">
                  <c:v>0.99987000000000004</c:v>
                </c:pt>
                <c:pt idx="9">
                  <c:v>0.99987000000000004</c:v>
                </c:pt>
                <c:pt idx="10">
                  <c:v>0.99987000000000004</c:v>
                </c:pt>
                <c:pt idx="11">
                  <c:v>0.99987000000000004</c:v>
                </c:pt>
                <c:pt idx="12">
                  <c:v>0.99987000000000004</c:v>
                </c:pt>
                <c:pt idx="13">
                  <c:v>0.99987000000000004</c:v>
                </c:pt>
                <c:pt idx="14">
                  <c:v>0.99987000000000004</c:v>
                </c:pt>
                <c:pt idx="15">
                  <c:v>0.99987000000000004</c:v>
                </c:pt>
                <c:pt idx="16">
                  <c:v>0.99987000000000004</c:v>
                </c:pt>
                <c:pt idx="17">
                  <c:v>0.99987000000000004</c:v>
                </c:pt>
                <c:pt idx="18">
                  <c:v>0.99987000000000004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C-4BA4-95FC-F61925A74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07648"/>
        <c:axId val="365709568"/>
      </c:lineChart>
      <c:catAx>
        <c:axId val="36570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709568"/>
        <c:crosses val="autoZero"/>
        <c:auto val="1"/>
        <c:lblAlgn val="ctr"/>
        <c:lblOffset val="100"/>
        <c:noMultiLvlLbl val="0"/>
      </c:catAx>
      <c:valAx>
        <c:axId val="365709568"/>
        <c:scaling>
          <c:orientation val="minMax"/>
        </c:scaling>
        <c:delete val="0"/>
        <c:axPos val="l"/>
        <c:majorGridlines/>
        <c:numFmt formatCode="0.000" sourceLinked="0"/>
        <c:majorTickMark val="none"/>
        <c:minorTickMark val="none"/>
        <c:tickLblPos val="nextTo"/>
        <c:crossAx val="3657076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b="0"/>
      </a:pPr>
      <a:endParaRPr lang="en-B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CO2 stap 3</a:t>
            </a:r>
            <a:endParaRPr lang="en-US" sz="1800" b="1" i="0" u="none" strike="noStrike" baseline="0">
              <a:effectLst/>
            </a:endParaRPr>
          </a:p>
        </c:rich>
      </c:tx>
      <c:layout>
        <c:manualLayout>
          <c:xMode val="edge"/>
          <c:yMode val="edge"/>
          <c:x val="0.45093942204067494"/>
          <c:y val="2.116672946429925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'CO2 stap 3'!$H$11:$H$29</c:f>
              <c:numCache>
                <c:formatCode>0.000</c:formatCode>
                <c:ptCount val="19"/>
                <c:pt idx="0">
                  <c:v>1.019927536231884</c:v>
                </c:pt>
                <c:pt idx="1">
                  <c:v>0.98369565217391308</c:v>
                </c:pt>
                <c:pt idx="2">
                  <c:v>0.99456521739130455</c:v>
                </c:pt>
                <c:pt idx="3">
                  <c:v>1.0036231884057971</c:v>
                </c:pt>
                <c:pt idx="4">
                  <c:v>1.019927536231884</c:v>
                </c:pt>
                <c:pt idx="5">
                  <c:v>0.79891304347826098</c:v>
                </c:pt>
                <c:pt idx="6">
                  <c:v>1.0090579710144929</c:v>
                </c:pt>
                <c:pt idx="7">
                  <c:v>0.98188405797101452</c:v>
                </c:pt>
                <c:pt idx="8">
                  <c:v>1.0036231884057971</c:v>
                </c:pt>
                <c:pt idx="9">
                  <c:v>1.0108695652173914</c:v>
                </c:pt>
                <c:pt idx="10">
                  <c:v>1.0018115942028987</c:v>
                </c:pt>
                <c:pt idx="12">
                  <c:v>1.0434782608695654</c:v>
                </c:pt>
                <c:pt idx="14">
                  <c:v>1.0326086956521741</c:v>
                </c:pt>
                <c:pt idx="15">
                  <c:v>0.97463768115942029</c:v>
                </c:pt>
                <c:pt idx="16">
                  <c:v>0.97463768115942029</c:v>
                </c:pt>
                <c:pt idx="17">
                  <c:v>1.0253623188405798</c:v>
                </c:pt>
                <c:pt idx="18">
                  <c:v>1.019927536231884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E-4F69-906F-B0784F4E1BDB}"/>
            </c:ext>
          </c:extLst>
        </c:ser>
        <c:ser>
          <c:idx val="1"/>
          <c:order val="1"/>
          <c:tx>
            <c:strRef>
              <c:f>'CO2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'CO2 stap 3'!$I$11:$I$29</c:f>
              <c:numCache>
                <c:formatCode>0.00</c:formatCode>
                <c:ptCount val="19"/>
                <c:pt idx="0">
                  <c:v>1.0038043478260872</c:v>
                </c:pt>
                <c:pt idx="1">
                  <c:v>1.0038043478260872</c:v>
                </c:pt>
                <c:pt idx="2">
                  <c:v>1.0038043478260872</c:v>
                </c:pt>
                <c:pt idx="3">
                  <c:v>1.0038043478260872</c:v>
                </c:pt>
                <c:pt idx="4">
                  <c:v>1.0038043478260872</c:v>
                </c:pt>
                <c:pt idx="5">
                  <c:v>1.0038043478260872</c:v>
                </c:pt>
                <c:pt idx="6">
                  <c:v>1.0038043478260872</c:v>
                </c:pt>
                <c:pt idx="7">
                  <c:v>1.0038043478260872</c:v>
                </c:pt>
                <c:pt idx="8">
                  <c:v>1.0038043478260872</c:v>
                </c:pt>
                <c:pt idx="9">
                  <c:v>1.0038043478260872</c:v>
                </c:pt>
                <c:pt idx="10">
                  <c:v>1.0038043478260872</c:v>
                </c:pt>
                <c:pt idx="11">
                  <c:v>1.0038043478260872</c:v>
                </c:pt>
                <c:pt idx="12">
                  <c:v>1.0038043478260872</c:v>
                </c:pt>
                <c:pt idx="13">
                  <c:v>1.0038043478260872</c:v>
                </c:pt>
                <c:pt idx="14">
                  <c:v>1.0038043478260872</c:v>
                </c:pt>
                <c:pt idx="15">
                  <c:v>1.0038043478260872</c:v>
                </c:pt>
                <c:pt idx="16">
                  <c:v>1.0038043478260872</c:v>
                </c:pt>
                <c:pt idx="17">
                  <c:v>1.0038043478260872</c:v>
                </c:pt>
                <c:pt idx="18">
                  <c:v>1.0038043478260872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E-4F69-906F-B0784F4E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30752"/>
        <c:axId val="367941120"/>
      </c:lineChart>
      <c:catAx>
        <c:axId val="36793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7941120"/>
        <c:crosses val="autoZero"/>
        <c:auto val="1"/>
        <c:lblAlgn val="ctr"/>
        <c:lblOffset val="100"/>
        <c:noMultiLvlLbl val="0"/>
      </c:catAx>
      <c:valAx>
        <c:axId val="367941120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7930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CO2 stap 9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 stap 9'!$H$10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'CO2 stap 9'!$H$11:$H$29</c:f>
              <c:numCache>
                <c:formatCode>0.000</c:formatCode>
                <c:ptCount val="19"/>
                <c:pt idx="0">
                  <c:v>0.98492462311557782</c:v>
                </c:pt>
                <c:pt idx="1">
                  <c:v>0.94974874371859286</c:v>
                </c:pt>
                <c:pt idx="2">
                  <c:v>0.99497487437185927</c:v>
                </c:pt>
                <c:pt idx="3">
                  <c:v>1.0100502512562815</c:v>
                </c:pt>
                <c:pt idx="4">
                  <c:v>1.0100502512562815</c:v>
                </c:pt>
                <c:pt idx="5">
                  <c:v>0.96482412060301503</c:v>
                </c:pt>
                <c:pt idx="6">
                  <c:v>1.0150753768844221</c:v>
                </c:pt>
                <c:pt idx="7">
                  <c:v>0.95979899497487442</c:v>
                </c:pt>
                <c:pt idx="8">
                  <c:v>0.97487437185929648</c:v>
                </c:pt>
                <c:pt idx="9">
                  <c:v>1</c:v>
                </c:pt>
                <c:pt idx="10">
                  <c:v>0.95979899497487442</c:v>
                </c:pt>
                <c:pt idx="12">
                  <c:v>1.0452261306532664</c:v>
                </c:pt>
                <c:pt idx="14">
                  <c:v>1.0050251256281408</c:v>
                </c:pt>
                <c:pt idx="15">
                  <c:v>0.9346733668341709</c:v>
                </c:pt>
                <c:pt idx="16">
                  <c:v>0.96984924623115576</c:v>
                </c:pt>
                <c:pt idx="17">
                  <c:v>0.95979899497487442</c:v>
                </c:pt>
                <c:pt idx="18">
                  <c:v>0.9798994974874371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BB-4DCE-A59F-CDB3063FE7B1}"/>
            </c:ext>
          </c:extLst>
        </c:ser>
        <c:ser>
          <c:idx val="1"/>
          <c:order val="1"/>
          <c:tx>
            <c:strRef>
              <c:f>'CO2 stap 9'!$I$10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'CO2 stap 9'!$I$11:$I$29</c:f>
              <c:numCache>
                <c:formatCode>0.00</c:formatCode>
                <c:ptCount val="19"/>
                <c:pt idx="0">
                  <c:v>0.98241206030150763</c:v>
                </c:pt>
                <c:pt idx="1">
                  <c:v>0.98241206030150763</c:v>
                </c:pt>
                <c:pt idx="2">
                  <c:v>0.98241206030150763</c:v>
                </c:pt>
                <c:pt idx="3">
                  <c:v>0.98241206030150763</c:v>
                </c:pt>
                <c:pt idx="4">
                  <c:v>0.98241206030150763</c:v>
                </c:pt>
                <c:pt idx="5">
                  <c:v>0.98241206030150763</c:v>
                </c:pt>
                <c:pt idx="6">
                  <c:v>0.98241206030150763</c:v>
                </c:pt>
                <c:pt idx="7">
                  <c:v>0.98241206030150763</c:v>
                </c:pt>
                <c:pt idx="8">
                  <c:v>0.98241206030150763</c:v>
                </c:pt>
                <c:pt idx="9">
                  <c:v>0.98241206030150763</c:v>
                </c:pt>
                <c:pt idx="10">
                  <c:v>0.98241206030150763</c:v>
                </c:pt>
                <c:pt idx="11">
                  <c:v>0.98241206030150763</c:v>
                </c:pt>
                <c:pt idx="12">
                  <c:v>0.98241206030150763</c:v>
                </c:pt>
                <c:pt idx="13">
                  <c:v>0.98241206030150763</c:v>
                </c:pt>
                <c:pt idx="14">
                  <c:v>0.98241206030150763</c:v>
                </c:pt>
                <c:pt idx="15">
                  <c:v>0.98241206030150763</c:v>
                </c:pt>
                <c:pt idx="16">
                  <c:v>0.98241206030150763</c:v>
                </c:pt>
                <c:pt idx="17">
                  <c:v>0.98241206030150763</c:v>
                </c:pt>
                <c:pt idx="18">
                  <c:v>0.98241206030150763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B-4DCE-A59F-CDB3063F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91968"/>
        <c:axId val="369493888"/>
      </c:lineChart>
      <c:catAx>
        <c:axId val="36949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9493888"/>
        <c:crosses val="autoZero"/>
        <c:auto val="1"/>
        <c:lblAlgn val="ctr"/>
        <c:lblOffset val="100"/>
        <c:noMultiLvlLbl val="0"/>
      </c:catAx>
      <c:valAx>
        <c:axId val="369493888"/>
        <c:scaling>
          <c:orientation val="minMax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9491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CO stap 5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layout>
        <c:manualLayout>
          <c:xMode val="edge"/>
          <c:yMode val="edge"/>
          <c:x val="0.44028291758537125"/>
          <c:y val="3.0476164879411575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stap 5'!$H$10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5'!$H$11:$H$29</c:f>
              <c:numCache>
                <c:formatCode>0.000</c:formatCode>
                <c:ptCount val="19"/>
                <c:pt idx="0">
                  <c:v>0.98871650211565565</c:v>
                </c:pt>
                <c:pt idx="1">
                  <c:v>1.0141043723554302</c:v>
                </c:pt>
                <c:pt idx="2">
                  <c:v>0.79125528913963317</c:v>
                </c:pt>
                <c:pt idx="3">
                  <c:v>1.0437235543018335</c:v>
                </c:pt>
                <c:pt idx="4">
                  <c:v>0.98025387870239766</c:v>
                </c:pt>
                <c:pt idx="5">
                  <c:v>0.76163610719322972</c:v>
                </c:pt>
                <c:pt idx="6">
                  <c:v>0.98025387870239766</c:v>
                </c:pt>
                <c:pt idx="7">
                  <c:v>1.0084626234132579</c:v>
                </c:pt>
                <c:pt idx="8">
                  <c:v>0.98730606488011274</c:v>
                </c:pt>
                <c:pt idx="9">
                  <c:v>1.0084626234132579</c:v>
                </c:pt>
                <c:pt idx="10">
                  <c:v>0.98095909732016906</c:v>
                </c:pt>
                <c:pt idx="11">
                  <c:v>1.0084626234132579</c:v>
                </c:pt>
                <c:pt idx="12">
                  <c:v>1.0437235543018335</c:v>
                </c:pt>
                <c:pt idx="14">
                  <c:v>0.98730606488011274</c:v>
                </c:pt>
                <c:pt idx="15">
                  <c:v>1.0789844851904089</c:v>
                </c:pt>
                <c:pt idx="16">
                  <c:v>0.8716502115655852</c:v>
                </c:pt>
                <c:pt idx="17">
                  <c:v>0.97320169252468258</c:v>
                </c:pt>
                <c:pt idx="18">
                  <c:v>0.98730606488011274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2-46FD-A332-30ECD4296DD0}"/>
            </c:ext>
          </c:extLst>
        </c:ser>
        <c:ser>
          <c:idx val="1"/>
          <c:order val="1"/>
          <c:tx>
            <c:strRef>
              <c:f>'CO stap 5'!$I$10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 stap 5'!$C$11:$C$29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5'!$I$11:$I$29</c:f>
              <c:numCache>
                <c:formatCode>0.00</c:formatCode>
                <c:ptCount val="19"/>
                <c:pt idx="0">
                  <c:v>0.99012693935119889</c:v>
                </c:pt>
                <c:pt idx="1">
                  <c:v>0.99012693935119889</c:v>
                </c:pt>
                <c:pt idx="2">
                  <c:v>0.99012693935119889</c:v>
                </c:pt>
                <c:pt idx="3">
                  <c:v>0.99012693935119889</c:v>
                </c:pt>
                <c:pt idx="4">
                  <c:v>0.99012693935119889</c:v>
                </c:pt>
                <c:pt idx="5">
                  <c:v>0.99012693935119889</c:v>
                </c:pt>
                <c:pt idx="6">
                  <c:v>0.99012693935119889</c:v>
                </c:pt>
                <c:pt idx="7">
                  <c:v>0.99012693935119889</c:v>
                </c:pt>
                <c:pt idx="8">
                  <c:v>0.99012693935119889</c:v>
                </c:pt>
                <c:pt idx="9">
                  <c:v>0.99012693935119889</c:v>
                </c:pt>
                <c:pt idx="10">
                  <c:v>0.99012693935119889</c:v>
                </c:pt>
                <c:pt idx="11">
                  <c:v>0.99012693935119889</c:v>
                </c:pt>
                <c:pt idx="12">
                  <c:v>0.99012693935119889</c:v>
                </c:pt>
                <c:pt idx="13">
                  <c:v>0.99012693935119889</c:v>
                </c:pt>
                <c:pt idx="14">
                  <c:v>0.99012693935119889</c:v>
                </c:pt>
                <c:pt idx="15">
                  <c:v>0.99012693935119889</c:v>
                </c:pt>
                <c:pt idx="16">
                  <c:v>0.99012693935119889</c:v>
                </c:pt>
                <c:pt idx="17">
                  <c:v>0.99012693935119889</c:v>
                </c:pt>
                <c:pt idx="18">
                  <c:v>0.99012693935119889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2-46FD-A332-30ECD4296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08832"/>
        <c:axId val="362810752"/>
      </c:lineChart>
      <c:catAx>
        <c:axId val="36280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2810752"/>
        <c:crosses val="autoZero"/>
        <c:auto val="1"/>
        <c:lblAlgn val="ctr"/>
        <c:lblOffset val="100"/>
        <c:noMultiLvlLbl val="1"/>
      </c:catAx>
      <c:valAx>
        <c:axId val="362810752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808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CO stap 9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layout>
        <c:manualLayout>
          <c:xMode val="edge"/>
          <c:yMode val="edge"/>
          <c:x val="0.44028291758537125"/>
          <c:y val="3.0476164879411575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 stap 9'!$H$10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'CO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9'!$H$11:$H$29</c:f>
              <c:numCache>
                <c:formatCode>0.000</c:formatCode>
                <c:ptCount val="19"/>
                <c:pt idx="0">
                  <c:v>0.96307692307692316</c:v>
                </c:pt>
                <c:pt idx="1">
                  <c:v>1</c:v>
                </c:pt>
                <c:pt idx="2">
                  <c:v>0.78358974358974365</c:v>
                </c:pt>
                <c:pt idx="3">
                  <c:v>1.0461538461538462</c:v>
                </c:pt>
                <c:pt idx="4">
                  <c:v>0.97025641025641018</c:v>
                </c:pt>
                <c:pt idx="5">
                  <c:v>0.97846153846153849</c:v>
                </c:pt>
                <c:pt idx="6">
                  <c:v>0.97538461538461529</c:v>
                </c:pt>
                <c:pt idx="7">
                  <c:v>0.99897435897435893</c:v>
                </c:pt>
                <c:pt idx="8">
                  <c:v>0.98769230769230765</c:v>
                </c:pt>
                <c:pt idx="9">
                  <c:v>0.95897435897435901</c:v>
                </c:pt>
                <c:pt idx="10">
                  <c:v>0.96307692307692316</c:v>
                </c:pt>
                <c:pt idx="11">
                  <c:v>0.97948717948717956</c:v>
                </c:pt>
                <c:pt idx="12">
                  <c:v>1.035897435897436</c:v>
                </c:pt>
                <c:pt idx="14">
                  <c:v>0.99384615384615382</c:v>
                </c:pt>
                <c:pt idx="15">
                  <c:v>1.0769230769230769</c:v>
                </c:pt>
                <c:pt idx="16">
                  <c:v>0.82564102564102571</c:v>
                </c:pt>
                <c:pt idx="17">
                  <c:v>0.97538461538461529</c:v>
                </c:pt>
                <c:pt idx="18">
                  <c:v>0.97435897435897434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5-49D8-9ED4-4E5FA85DB636}"/>
            </c:ext>
          </c:extLst>
        </c:ser>
        <c:ser>
          <c:idx val="1"/>
          <c:order val="1"/>
          <c:tx>
            <c:strRef>
              <c:f>'CO stap 9'!$I$10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'CO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'CO stap 9'!$I$11:$I$29</c:f>
              <c:numCache>
                <c:formatCode>0.00</c:formatCode>
                <c:ptCount val="19"/>
                <c:pt idx="0">
                  <c:v>0.98235897435897435</c:v>
                </c:pt>
                <c:pt idx="1">
                  <c:v>0.98235897435897435</c:v>
                </c:pt>
                <c:pt idx="2">
                  <c:v>0.98235897435897435</c:v>
                </c:pt>
                <c:pt idx="3">
                  <c:v>0.98235897435897435</c:v>
                </c:pt>
                <c:pt idx="4">
                  <c:v>0.98235897435897435</c:v>
                </c:pt>
                <c:pt idx="5">
                  <c:v>0.98235897435897435</c:v>
                </c:pt>
                <c:pt idx="6">
                  <c:v>0.98235897435897435</c:v>
                </c:pt>
                <c:pt idx="7">
                  <c:v>0.98235897435897435</c:v>
                </c:pt>
                <c:pt idx="8">
                  <c:v>0.98235897435897435</c:v>
                </c:pt>
                <c:pt idx="9">
                  <c:v>0.98235897435897435</c:v>
                </c:pt>
                <c:pt idx="10">
                  <c:v>0.98235897435897435</c:v>
                </c:pt>
                <c:pt idx="11">
                  <c:v>0.98235897435897435</c:v>
                </c:pt>
                <c:pt idx="12">
                  <c:v>0.98235897435897435</c:v>
                </c:pt>
                <c:pt idx="13">
                  <c:v>0.98235897435897435</c:v>
                </c:pt>
                <c:pt idx="14">
                  <c:v>0.98235897435897435</c:v>
                </c:pt>
                <c:pt idx="15">
                  <c:v>0.98235897435897435</c:v>
                </c:pt>
                <c:pt idx="16">
                  <c:v>0.98235897435897435</c:v>
                </c:pt>
                <c:pt idx="17">
                  <c:v>0.98235897435897435</c:v>
                </c:pt>
                <c:pt idx="18">
                  <c:v>0.98235897435897435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5-49D8-9ED4-4E5FA85D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808832"/>
        <c:axId val="362810752"/>
      </c:lineChart>
      <c:catAx>
        <c:axId val="36280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2810752"/>
        <c:crosses val="autoZero"/>
        <c:auto val="1"/>
        <c:lblAlgn val="ctr"/>
        <c:lblOffset val="100"/>
        <c:noMultiLvlLbl val="1"/>
      </c:catAx>
      <c:valAx>
        <c:axId val="362810752"/>
        <c:scaling>
          <c:orientation val="minMax"/>
          <c:min val="0.70000000000000007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2808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SO2</a:t>
            </a:r>
            <a:r>
              <a:rPr lang="nl-BE" baseline="0"/>
              <a:t> stap 2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'SO2 stap 2'!$H$10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'SO2 stap 2'!$C$11:$C$29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2'!$H$11:$H$29</c:f>
              <c:numCache>
                <c:formatCode>0.000</c:formatCode>
                <c:ptCount val="19"/>
                <c:pt idx="0">
                  <c:v>0.97239915074309979</c:v>
                </c:pt>
                <c:pt idx="1">
                  <c:v>0.96496815286624216</c:v>
                </c:pt>
                <c:pt idx="2">
                  <c:v>0.32165605095541394</c:v>
                </c:pt>
                <c:pt idx="3">
                  <c:v>0.95435244161358812</c:v>
                </c:pt>
                <c:pt idx="4">
                  <c:v>1</c:v>
                </c:pt>
                <c:pt idx="5">
                  <c:v>0.97983014861995743</c:v>
                </c:pt>
                <c:pt idx="6">
                  <c:v>0.98089171974522305</c:v>
                </c:pt>
                <c:pt idx="7">
                  <c:v>0.97239915074309979</c:v>
                </c:pt>
                <c:pt idx="8">
                  <c:v>0.99150743099787686</c:v>
                </c:pt>
                <c:pt idx="9">
                  <c:v>0.91507430997876849</c:v>
                </c:pt>
                <c:pt idx="10">
                  <c:v>0.80891719745222934</c:v>
                </c:pt>
                <c:pt idx="12">
                  <c:v>0.85987261146496818</c:v>
                </c:pt>
                <c:pt idx="14">
                  <c:v>0.86411889596602975</c:v>
                </c:pt>
                <c:pt idx="15">
                  <c:v>1.0095541401273884</c:v>
                </c:pt>
                <c:pt idx="16">
                  <c:v>0.94055201698513802</c:v>
                </c:pt>
                <c:pt idx="18">
                  <c:v>0.89171974522292985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3-4737-A0B3-218C518C86DA}"/>
            </c:ext>
          </c:extLst>
        </c:ser>
        <c:ser>
          <c:idx val="1"/>
          <c:order val="1"/>
          <c:tx>
            <c:strRef>
              <c:f>'SO2 stap 2'!$I$10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'SO2 stap 2'!$C$11:$C$29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2'!$I$11:$I$29</c:f>
              <c:numCache>
                <c:formatCode>0.00</c:formatCode>
                <c:ptCount val="19"/>
                <c:pt idx="0">
                  <c:v>0.93503184713375798</c:v>
                </c:pt>
                <c:pt idx="1">
                  <c:v>0.93503184713375798</c:v>
                </c:pt>
                <c:pt idx="2">
                  <c:v>0.93503184713375798</c:v>
                </c:pt>
                <c:pt idx="3">
                  <c:v>0.93503184713375798</c:v>
                </c:pt>
                <c:pt idx="4">
                  <c:v>0.93503184713375798</c:v>
                </c:pt>
                <c:pt idx="5">
                  <c:v>0.93503184713375798</c:v>
                </c:pt>
                <c:pt idx="6">
                  <c:v>0.93503184713375798</c:v>
                </c:pt>
                <c:pt idx="7">
                  <c:v>0.93503184713375798</c:v>
                </c:pt>
                <c:pt idx="8">
                  <c:v>0.93503184713375798</c:v>
                </c:pt>
                <c:pt idx="9">
                  <c:v>0.93503184713375798</c:v>
                </c:pt>
                <c:pt idx="10">
                  <c:v>0.93503184713375798</c:v>
                </c:pt>
                <c:pt idx="11">
                  <c:v>0.93503184713375798</c:v>
                </c:pt>
                <c:pt idx="12">
                  <c:v>0.93503184713375798</c:v>
                </c:pt>
                <c:pt idx="13">
                  <c:v>0.93503184713375798</c:v>
                </c:pt>
                <c:pt idx="14">
                  <c:v>0.93503184713375798</c:v>
                </c:pt>
                <c:pt idx="15">
                  <c:v>0.93503184713375798</c:v>
                </c:pt>
                <c:pt idx="16">
                  <c:v>0.93503184713375798</c:v>
                </c:pt>
                <c:pt idx="17">
                  <c:v>0.93503184713375798</c:v>
                </c:pt>
                <c:pt idx="18">
                  <c:v>0.93503184713375798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3-4737-A0B3-218C518C8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642880"/>
        <c:axId val="365644800"/>
      </c:lineChart>
      <c:catAx>
        <c:axId val="36564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644800"/>
        <c:crosses val="autoZero"/>
        <c:auto val="1"/>
        <c:lblAlgn val="ctr"/>
        <c:lblOffset val="100"/>
        <c:noMultiLvlLbl val="0"/>
      </c:catAx>
      <c:valAx>
        <c:axId val="365644800"/>
        <c:scaling>
          <c:orientation val="minMax"/>
          <c:max val="1.2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642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SO2</a:t>
            </a:r>
            <a:r>
              <a:rPr lang="nl-BE" baseline="0"/>
              <a:t> stap 3</a:t>
            </a:r>
            <a:endParaRPr lang="nl-B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57999491531341E-2"/>
          <c:y val="0.13728880044706809"/>
          <c:w val="0.73589237383111494"/>
          <c:h val="0.73680672891898957"/>
        </c:manualLayout>
      </c:layout>
      <c:lineChart>
        <c:grouping val="standard"/>
        <c:varyColors val="0"/>
        <c:ser>
          <c:idx val="0"/>
          <c:order val="0"/>
          <c:tx>
            <c:strRef>
              <c:f>'SO2 stap 3'!$H$10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'SO2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3'!$H$11:$H$29</c:f>
              <c:numCache>
                <c:formatCode>0.000</c:formatCode>
                <c:ptCount val="19"/>
                <c:pt idx="0">
                  <c:v>1.04</c:v>
                </c:pt>
                <c:pt idx="1">
                  <c:v>1.0207058823529414</c:v>
                </c:pt>
                <c:pt idx="2">
                  <c:v>0.36799999999999999</c:v>
                </c:pt>
                <c:pt idx="3">
                  <c:v>0.9882352941176471</c:v>
                </c:pt>
                <c:pt idx="4">
                  <c:v>1.016470588235294</c:v>
                </c:pt>
                <c:pt idx="5">
                  <c:v>0.90823529411764714</c:v>
                </c:pt>
                <c:pt idx="6">
                  <c:v>0.99764705882352944</c:v>
                </c:pt>
                <c:pt idx="7">
                  <c:v>1.0211764705882354</c:v>
                </c:pt>
                <c:pt idx="8">
                  <c:v>1.0352941176470589</c:v>
                </c:pt>
                <c:pt idx="9">
                  <c:v>1.0183529411764707</c:v>
                </c:pt>
                <c:pt idx="10">
                  <c:v>0.95152941176470573</c:v>
                </c:pt>
                <c:pt idx="12">
                  <c:v>0.95529411764705885</c:v>
                </c:pt>
                <c:pt idx="14">
                  <c:v>0.95529411764705885</c:v>
                </c:pt>
                <c:pt idx="15">
                  <c:v>0.96</c:v>
                </c:pt>
                <c:pt idx="16">
                  <c:v>1.0287058823529411</c:v>
                </c:pt>
                <c:pt idx="18">
                  <c:v>0.99294117647058822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2-47A1-96A0-64A74178F014}"/>
            </c:ext>
          </c:extLst>
        </c:ser>
        <c:ser>
          <c:idx val="1"/>
          <c:order val="1"/>
          <c:tx>
            <c:strRef>
              <c:f>'SO2 stap 3'!$I$10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'SO2 stap 3'!$C$11:$C$29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3'!$I$11:$I$29</c:f>
              <c:numCache>
                <c:formatCode>0.00</c:formatCode>
                <c:ptCount val="19"/>
                <c:pt idx="0">
                  <c:v>0.98917647058823521</c:v>
                </c:pt>
                <c:pt idx="1">
                  <c:v>0.98917647058823521</c:v>
                </c:pt>
                <c:pt idx="2">
                  <c:v>0.98917647058823521</c:v>
                </c:pt>
                <c:pt idx="3">
                  <c:v>0.98917647058823521</c:v>
                </c:pt>
                <c:pt idx="4">
                  <c:v>0.98917647058823521</c:v>
                </c:pt>
                <c:pt idx="5">
                  <c:v>0.98917647058823521</c:v>
                </c:pt>
                <c:pt idx="6">
                  <c:v>0.98917647058823521</c:v>
                </c:pt>
                <c:pt idx="7">
                  <c:v>0.98917647058823521</c:v>
                </c:pt>
                <c:pt idx="8">
                  <c:v>0.98917647058823521</c:v>
                </c:pt>
                <c:pt idx="9">
                  <c:v>0.98917647058823521</c:v>
                </c:pt>
                <c:pt idx="10">
                  <c:v>0.98917647058823521</c:v>
                </c:pt>
                <c:pt idx="11">
                  <c:v>0.98917647058823521</c:v>
                </c:pt>
                <c:pt idx="12">
                  <c:v>0.98917647058823521</c:v>
                </c:pt>
                <c:pt idx="13">
                  <c:v>0.98917647058823521</c:v>
                </c:pt>
                <c:pt idx="14">
                  <c:v>0.98917647058823521</c:v>
                </c:pt>
                <c:pt idx="15">
                  <c:v>0.98917647058823521</c:v>
                </c:pt>
                <c:pt idx="16">
                  <c:v>0.98917647058823521</c:v>
                </c:pt>
                <c:pt idx="17">
                  <c:v>0.98917647058823521</c:v>
                </c:pt>
                <c:pt idx="18">
                  <c:v>0.98917647058823521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2-47A1-96A0-64A74178F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29600"/>
        <c:axId val="364331776"/>
      </c:lineChart>
      <c:catAx>
        <c:axId val="3643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331776"/>
        <c:crosses val="autoZero"/>
        <c:auto val="1"/>
        <c:lblAlgn val="ctr"/>
        <c:lblOffset val="100"/>
        <c:noMultiLvlLbl val="0"/>
      </c:catAx>
      <c:valAx>
        <c:axId val="364331776"/>
        <c:scaling>
          <c:orientation val="minMax"/>
          <c:max val="1.2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43296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SO2 stap 6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'SO2 stap 6'!$H$10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'SO2 stap 6'!$C$11:$C$29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6'!$H$11:$H$29</c:f>
              <c:numCache>
                <c:formatCode>0.000</c:formatCode>
                <c:ptCount val="19"/>
                <c:pt idx="0">
                  <c:v>1.1644498186215235</c:v>
                </c:pt>
                <c:pt idx="1">
                  <c:v>1.0278113663845223</c:v>
                </c:pt>
                <c:pt idx="2">
                  <c:v>0.32648125755743651</c:v>
                </c:pt>
                <c:pt idx="3">
                  <c:v>0.99758162031438924</c:v>
                </c:pt>
                <c:pt idx="4">
                  <c:v>1.0072551390568318</c:v>
                </c:pt>
                <c:pt idx="5">
                  <c:v>1.067714631197098</c:v>
                </c:pt>
                <c:pt idx="6">
                  <c:v>1.0580411124546554</c:v>
                </c:pt>
                <c:pt idx="7">
                  <c:v>1.0253929866989118</c:v>
                </c:pt>
                <c:pt idx="8">
                  <c:v>1.019347037484885</c:v>
                </c:pt>
                <c:pt idx="9">
                  <c:v>0.99758162031438924</c:v>
                </c:pt>
                <c:pt idx="10">
                  <c:v>0.93833131801692859</c:v>
                </c:pt>
                <c:pt idx="12">
                  <c:v>0.93107617896009676</c:v>
                </c:pt>
                <c:pt idx="14">
                  <c:v>0.90810157194679564</c:v>
                </c:pt>
                <c:pt idx="15">
                  <c:v>1.026602176541717</c:v>
                </c:pt>
                <c:pt idx="16">
                  <c:v>1.0120918984280531</c:v>
                </c:pt>
                <c:pt idx="18">
                  <c:v>0.91898428053204351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F-4DB2-8642-06F424222ADF}"/>
            </c:ext>
          </c:extLst>
        </c:ser>
        <c:ser>
          <c:idx val="1"/>
          <c:order val="1"/>
          <c:tx>
            <c:strRef>
              <c:f>'SO2 stap 6'!$I$10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'SO2 stap 6'!$C$11:$C$29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6'!$I$11:$I$29</c:f>
              <c:numCache>
                <c:formatCode>0.00</c:formatCode>
                <c:ptCount val="19"/>
                <c:pt idx="0">
                  <c:v>0.99540507859733962</c:v>
                </c:pt>
                <c:pt idx="1">
                  <c:v>0.99540507859733962</c:v>
                </c:pt>
                <c:pt idx="2">
                  <c:v>0.99540507859733962</c:v>
                </c:pt>
                <c:pt idx="3">
                  <c:v>0.99540507859733962</c:v>
                </c:pt>
                <c:pt idx="4">
                  <c:v>0.99540507859733962</c:v>
                </c:pt>
                <c:pt idx="5">
                  <c:v>0.99540507859733962</c:v>
                </c:pt>
                <c:pt idx="6">
                  <c:v>0.99540507859733962</c:v>
                </c:pt>
                <c:pt idx="7">
                  <c:v>0.99540507859733962</c:v>
                </c:pt>
                <c:pt idx="8">
                  <c:v>0.99540507859733962</c:v>
                </c:pt>
                <c:pt idx="9">
                  <c:v>0.99540507859733962</c:v>
                </c:pt>
                <c:pt idx="10">
                  <c:v>0.99540507859733962</c:v>
                </c:pt>
                <c:pt idx="11">
                  <c:v>0.99540507859733962</c:v>
                </c:pt>
                <c:pt idx="12">
                  <c:v>0.99540507859733962</c:v>
                </c:pt>
                <c:pt idx="13">
                  <c:v>0.99540507859733962</c:v>
                </c:pt>
                <c:pt idx="14">
                  <c:v>0.99540507859733962</c:v>
                </c:pt>
                <c:pt idx="15">
                  <c:v>0.99540507859733962</c:v>
                </c:pt>
                <c:pt idx="16">
                  <c:v>0.99540507859733962</c:v>
                </c:pt>
                <c:pt idx="17">
                  <c:v>0.99540507859733962</c:v>
                </c:pt>
                <c:pt idx="18">
                  <c:v>0.99540507859733962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F-4DB2-8642-06F42422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49536"/>
        <c:axId val="364051456"/>
      </c:lineChart>
      <c:catAx>
        <c:axId val="3640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051456"/>
        <c:crosses val="autoZero"/>
        <c:auto val="1"/>
        <c:lblAlgn val="ctr"/>
        <c:lblOffset val="100"/>
        <c:noMultiLvlLbl val="1"/>
      </c:catAx>
      <c:valAx>
        <c:axId val="364051456"/>
        <c:scaling>
          <c:orientation val="minMax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4049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/>
              <a:t>SO2</a:t>
            </a:r>
            <a:r>
              <a:rPr lang="nl-BE" baseline="0"/>
              <a:t> stap 7</a:t>
            </a:r>
            <a:endParaRPr lang="nl-B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'SO2 stap 7'!$H$10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'SO2 stap 7'!$C$11:$C$29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7'!$H$11:$H$29</c:f>
              <c:numCache>
                <c:formatCode>0.000</c:formatCode>
                <c:ptCount val="19"/>
                <c:pt idx="0">
                  <c:v>1.14064914992272</c:v>
                </c:pt>
                <c:pt idx="1">
                  <c:v>0.95208655332302938</c:v>
                </c:pt>
                <c:pt idx="2">
                  <c:v>0.31375579598145281</c:v>
                </c:pt>
                <c:pt idx="3">
                  <c:v>0.98145285935085003</c:v>
                </c:pt>
                <c:pt idx="4">
                  <c:v>1.0680061823802163</c:v>
                </c:pt>
                <c:pt idx="5">
                  <c:v>1.1468315301391037</c:v>
                </c:pt>
                <c:pt idx="6">
                  <c:v>1.0417310664605874</c:v>
                </c:pt>
                <c:pt idx="7">
                  <c:v>1</c:v>
                </c:pt>
                <c:pt idx="8">
                  <c:v>1.0510046367851622</c:v>
                </c:pt>
                <c:pt idx="9">
                  <c:v>0.95826893353941256</c:v>
                </c:pt>
                <c:pt idx="10">
                  <c:v>0.91499227202472955</c:v>
                </c:pt>
                <c:pt idx="12">
                  <c:v>0.63369397217928902</c:v>
                </c:pt>
                <c:pt idx="14">
                  <c:v>0.84389489953632146</c:v>
                </c:pt>
                <c:pt idx="15">
                  <c:v>1.2472952086553324</c:v>
                </c:pt>
                <c:pt idx="16">
                  <c:v>0.96290571870170016</c:v>
                </c:pt>
                <c:pt idx="18">
                  <c:v>0.85007727975270475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2-48C0-A744-0CCB50E3BD4D}"/>
            </c:ext>
          </c:extLst>
        </c:ser>
        <c:ser>
          <c:idx val="1"/>
          <c:order val="1"/>
          <c:tx>
            <c:strRef>
              <c:f>'SO2 stap 7'!$I$10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'SO2 stap 7'!$C$11:$C$29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7'!$I$11:$I$29</c:f>
              <c:numCache>
                <c:formatCode>0.00</c:formatCode>
                <c:ptCount val="19"/>
                <c:pt idx="0">
                  <c:v>0.97573415765069549</c:v>
                </c:pt>
                <c:pt idx="1">
                  <c:v>0.97573415765069549</c:v>
                </c:pt>
                <c:pt idx="2">
                  <c:v>0.97573415765069549</c:v>
                </c:pt>
                <c:pt idx="3">
                  <c:v>0.97573415765069549</c:v>
                </c:pt>
                <c:pt idx="4">
                  <c:v>0.97573415765069549</c:v>
                </c:pt>
                <c:pt idx="5">
                  <c:v>0.97573415765069549</c:v>
                </c:pt>
                <c:pt idx="6">
                  <c:v>0.97573415765069549</c:v>
                </c:pt>
                <c:pt idx="7">
                  <c:v>0.97573415765069549</c:v>
                </c:pt>
                <c:pt idx="8">
                  <c:v>0.97573415765069549</c:v>
                </c:pt>
                <c:pt idx="9">
                  <c:v>0.97573415765069549</c:v>
                </c:pt>
                <c:pt idx="10">
                  <c:v>0.97573415765069549</c:v>
                </c:pt>
                <c:pt idx="11">
                  <c:v>0.97573415765069549</c:v>
                </c:pt>
                <c:pt idx="12">
                  <c:v>0.97573415765069549</c:v>
                </c:pt>
                <c:pt idx="13">
                  <c:v>0.97573415765069549</c:v>
                </c:pt>
                <c:pt idx="14">
                  <c:v>0.97573415765069549</c:v>
                </c:pt>
                <c:pt idx="15">
                  <c:v>0.97573415765069549</c:v>
                </c:pt>
                <c:pt idx="16">
                  <c:v>0.97573415765069549</c:v>
                </c:pt>
                <c:pt idx="17">
                  <c:v>0.97573415765069549</c:v>
                </c:pt>
                <c:pt idx="18">
                  <c:v>0.97573415765069549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2-48C0-A744-0CCB50E3B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687552"/>
        <c:axId val="365689472"/>
      </c:lineChart>
      <c:catAx>
        <c:axId val="36568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5689472"/>
        <c:crosses val="autoZero"/>
        <c:auto val="1"/>
        <c:lblAlgn val="ctr"/>
        <c:lblOffset val="100"/>
        <c:noMultiLvlLbl val="0"/>
      </c:catAx>
      <c:valAx>
        <c:axId val="365689472"/>
        <c:scaling>
          <c:orientation val="minMax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5687552"/>
        <c:crosses val="autoZero"/>
        <c:crossBetween val="midCat"/>
        <c:minorUnit val="1.0000000000000005E-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SO2 stap 9</a:t>
            </a:r>
            <a:r>
              <a:rPr lang="en-US" sz="1800" b="1" i="0" u="none" strike="noStrike" baseline="0"/>
              <a:t> </a:t>
            </a:r>
            <a:endParaRPr lang="nl-BE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557999491531341E-2"/>
          <c:y val="0.13728880044706809"/>
          <c:w val="0.73589237383111494"/>
          <c:h val="0.73680672891898957"/>
        </c:manualLayout>
      </c:layout>
      <c:lineChart>
        <c:grouping val="standard"/>
        <c:varyColors val="0"/>
        <c:ser>
          <c:idx val="0"/>
          <c:order val="0"/>
          <c:tx>
            <c:strRef>
              <c:f>'SO2 stap 9'!$H$10</c:f>
              <c:strCache>
                <c:ptCount val="1"/>
                <c:pt idx="0">
                  <c:v>Labo</c:v>
                </c:pt>
              </c:strCache>
            </c:strRef>
          </c:tx>
          <c:spPr>
            <a:ln>
              <a:noFill/>
            </a:ln>
          </c:spPr>
          <c:cat>
            <c:numRef>
              <c:f>'SO2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9'!$H$11:$H$29</c:f>
              <c:numCache>
                <c:formatCode>0.000</c:formatCode>
                <c:ptCount val="19"/>
                <c:pt idx="0">
                  <c:v>1.0711756373937678</c:v>
                </c:pt>
                <c:pt idx="1">
                  <c:v>1.0169971671388103</c:v>
                </c:pt>
                <c:pt idx="2">
                  <c:v>0.36331444759206799</c:v>
                </c:pt>
                <c:pt idx="3">
                  <c:v>0.98796033994334276</c:v>
                </c:pt>
                <c:pt idx="4">
                  <c:v>1.0021246458923514</c:v>
                </c:pt>
                <c:pt idx="5">
                  <c:v>1.0516997167138811</c:v>
                </c:pt>
                <c:pt idx="6">
                  <c:v>1.0021246458923514</c:v>
                </c:pt>
                <c:pt idx="7">
                  <c:v>1.023371104815864</c:v>
                </c:pt>
                <c:pt idx="8">
                  <c:v>1.0375354107648727</c:v>
                </c:pt>
                <c:pt idx="9">
                  <c:v>1.0187677053824364</c:v>
                </c:pt>
                <c:pt idx="10">
                  <c:v>0.98052407932011332</c:v>
                </c:pt>
                <c:pt idx="12">
                  <c:v>0.94546742209631729</c:v>
                </c:pt>
                <c:pt idx="14">
                  <c:v>0.95254957507082172</c:v>
                </c:pt>
                <c:pt idx="15">
                  <c:v>1.0127478753541077</c:v>
                </c:pt>
                <c:pt idx="16">
                  <c:v>1.0127478753541077</c:v>
                </c:pt>
                <c:pt idx="18">
                  <c:v>0.99858356940509918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7-4EA0-9922-EC9A987DE9EF}"/>
            </c:ext>
          </c:extLst>
        </c:ser>
        <c:ser>
          <c:idx val="1"/>
          <c:order val="1"/>
          <c:tx>
            <c:strRef>
              <c:f>'SO2 stap 9'!$I$10</c:f>
              <c:strCache>
                <c:ptCount val="1"/>
                <c:pt idx="0">
                  <c:v>Gemiddelde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'SO2 stap 9'!$C$11:$C$29</c:f>
              <c:numCache>
                <c:formatCode>0</c:formatCode>
                <c:ptCount val="19"/>
                <c:pt idx="0">
                  <c:v>139</c:v>
                </c:pt>
                <c:pt idx="1">
                  <c:v>223</c:v>
                </c:pt>
                <c:pt idx="2">
                  <c:v>225</c:v>
                </c:pt>
                <c:pt idx="3">
                  <c:v>295</c:v>
                </c:pt>
                <c:pt idx="4">
                  <c:v>339</c:v>
                </c:pt>
                <c:pt idx="5">
                  <c:v>446</c:v>
                </c:pt>
                <c:pt idx="6">
                  <c:v>509</c:v>
                </c:pt>
                <c:pt idx="7">
                  <c:v>512</c:v>
                </c:pt>
                <c:pt idx="8">
                  <c:v>551</c:v>
                </c:pt>
                <c:pt idx="9">
                  <c:v>579</c:v>
                </c:pt>
                <c:pt idx="10">
                  <c:v>591</c:v>
                </c:pt>
                <c:pt idx="11">
                  <c:v>615</c:v>
                </c:pt>
                <c:pt idx="12">
                  <c:v>644</c:v>
                </c:pt>
                <c:pt idx="13">
                  <c:v>685</c:v>
                </c:pt>
                <c:pt idx="14">
                  <c:v>689</c:v>
                </c:pt>
                <c:pt idx="15">
                  <c:v>744</c:v>
                </c:pt>
                <c:pt idx="16">
                  <c:v>807</c:v>
                </c:pt>
                <c:pt idx="17">
                  <c:v>904</c:v>
                </c:pt>
                <c:pt idx="18">
                  <c:v>928</c:v>
                </c:pt>
              </c:numCache>
            </c:numRef>
          </c:cat>
          <c:val>
            <c:numRef>
              <c:f>'SO2 stap 9'!$I$11:$I$29</c:f>
              <c:numCache>
                <c:formatCode>0.00</c:formatCode>
                <c:ptCount val="19"/>
                <c:pt idx="0">
                  <c:v>1.0031869688385271</c:v>
                </c:pt>
                <c:pt idx="1">
                  <c:v>1.0031869688385271</c:v>
                </c:pt>
                <c:pt idx="2">
                  <c:v>1.0031869688385271</c:v>
                </c:pt>
                <c:pt idx="3">
                  <c:v>1.0031869688385271</c:v>
                </c:pt>
                <c:pt idx="4">
                  <c:v>1.0031869688385271</c:v>
                </c:pt>
                <c:pt idx="5">
                  <c:v>1.0031869688385271</c:v>
                </c:pt>
                <c:pt idx="6">
                  <c:v>1.0031869688385271</c:v>
                </c:pt>
                <c:pt idx="7">
                  <c:v>1.0031869688385271</c:v>
                </c:pt>
                <c:pt idx="8">
                  <c:v>1.0031869688385271</c:v>
                </c:pt>
                <c:pt idx="9">
                  <c:v>1.0031869688385271</c:v>
                </c:pt>
                <c:pt idx="10">
                  <c:v>1.0031869688385271</c:v>
                </c:pt>
                <c:pt idx="11">
                  <c:v>1.0031869688385271</c:v>
                </c:pt>
                <c:pt idx="12">
                  <c:v>1.0031869688385271</c:v>
                </c:pt>
                <c:pt idx="13">
                  <c:v>1.0031869688385271</c:v>
                </c:pt>
                <c:pt idx="14">
                  <c:v>1.0031869688385271</c:v>
                </c:pt>
                <c:pt idx="15">
                  <c:v>1.0031869688385271</c:v>
                </c:pt>
                <c:pt idx="16">
                  <c:v>1.0031869688385271</c:v>
                </c:pt>
                <c:pt idx="17">
                  <c:v>1.0031869688385271</c:v>
                </c:pt>
                <c:pt idx="18">
                  <c:v>1.0031869688385271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7-4EA0-9922-EC9A987D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390272"/>
        <c:axId val="364392448"/>
      </c:lineChart>
      <c:catAx>
        <c:axId val="36439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l-BE"/>
                  <a:t>Labo's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crossAx val="364392448"/>
        <c:crosses val="autoZero"/>
        <c:auto val="1"/>
        <c:lblAlgn val="ctr"/>
        <c:lblOffset val="100"/>
        <c:noMultiLvlLbl val="0"/>
      </c:catAx>
      <c:valAx>
        <c:axId val="364392448"/>
        <c:scaling>
          <c:orientation val="minMax"/>
          <c:min val="0.30000000000000004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crossAx val="364390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583407</xdr:colOff>
      <xdr:row>8</xdr:row>
      <xdr:rowOff>345274</xdr:rowOff>
    </xdr:from>
    <xdr:to>
      <xdr:col>21</xdr:col>
      <xdr:colOff>94126</xdr:colOff>
      <xdr:row>30</xdr:row>
      <xdr:rowOff>9931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A48EC9-6E48-484A-B451-6B9B8648B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583405</xdr:colOff>
      <xdr:row>8</xdr:row>
      <xdr:rowOff>380999</xdr:rowOff>
    </xdr:from>
    <xdr:to>
      <xdr:col>21</xdr:col>
      <xdr:colOff>94124</xdr:colOff>
      <xdr:row>30</xdr:row>
      <xdr:rowOff>45656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547682</xdr:colOff>
      <xdr:row>8</xdr:row>
      <xdr:rowOff>369092</xdr:rowOff>
    </xdr:from>
    <xdr:to>
      <xdr:col>21</xdr:col>
      <xdr:colOff>58401</xdr:colOff>
      <xdr:row>30</xdr:row>
      <xdr:rowOff>33749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583408</xdr:colOff>
      <xdr:row>8</xdr:row>
      <xdr:rowOff>333373</xdr:rowOff>
    </xdr:from>
    <xdr:to>
      <xdr:col>21</xdr:col>
      <xdr:colOff>94127</xdr:colOff>
      <xdr:row>29</xdr:row>
      <xdr:rowOff>200436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476252</xdr:colOff>
      <xdr:row>8</xdr:row>
      <xdr:rowOff>357182</xdr:rowOff>
    </xdr:from>
    <xdr:to>
      <xdr:col>20</xdr:col>
      <xdr:colOff>594190</xdr:colOff>
      <xdr:row>30</xdr:row>
      <xdr:rowOff>21839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500065</xdr:colOff>
      <xdr:row>8</xdr:row>
      <xdr:rowOff>369093</xdr:rowOff>
    </xdr:from>
    <xdr:to>
      <xdr:col>21</xdr:col>
      <xdr:colOff>10784</xdr:colOff>
      <xdr:row>30</xdr:row>
      <xdr:rowOff>33750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8363BA-2023-4BF4-B608-B35A7C847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535784</xdr:colOff>
      <xdr:row>8</xdr:row>
      <xdr:rowOff>369092</xdr:rowOff>
    </xdr:from>
    <xdr:to>
      <xdr:col>21</xdr:col>
      <xdr:colOff>46503</xdr:colOff>
      <xdr:row>30</xdr:row>
      <xdr:rowOff>33749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595308</xdr:colOff>
      <xdr:row>8</xdr:row>
      <xdr:rowOff>333376</xdr:rowOff>
    </xdr:from>
    <xdr:to>
      <xdr:col>21</xdr:col>
      <xdr:colOff>106027</xdr:colOff>
      <xdr:row>29</xdr:row>
      <xdr:rowOff>200438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535779</xdr:colOff>
      <xdr:row>8</xdr:row>
      <xdr:rowOff>333375</xdr:rowOff>
    </xdr:from>
    <xdr:to>
      <xdr:col>21</xdr:col>
      <xdr:colOff>46498</xdr:colOff>
      <xdr:row>29</xdr:row>
      <xdr:rowOff>200437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595311</xdr:colOff>
      <xdr:row>8</xdr:row>
      <xdr:rowOff>380997</xdr:rowOff>
    </xdr:from>
    <xdr:to>
      <xdr:col>21</xdr:col>
      <xdr:colOff>106030</xdr:colOff>
      <xdr:row>30</xdr:row>
      <xdr:rowOff>45653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488153</xdr:colOff>
      <xdr:row>8</xdr:row>
      <xdr:rowOff>369087</xdr:rowOff>
    </xdr:from>
    <xdr:to>
      <xdr:col>20</xdr:col>
      <xdr:colOff>606091</xdr:colOff>
      <xdr:row>30</xdr:row>
      <xdr:rowOff>33743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555933-2A48-41F1-AD30-D30DBFAB9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559590</xdr:colOff>
      <xdr:row>8</xdr:row>
      <xdr:rowOff>345277</xdr:rowOff>
    </xdr:from>
    <xdr:to>
      <xdr:col>21</xdr:col>
      <xdr:colOff>70309</xdr:colOff>
      <xdr:row>30</xdr:row>
      <xdr:rowOff>9934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571496</xdr:colOff>
      <xdr:row>8</xdr:row>
      <xdr:rowOff>345281</xdr:rowOff>
    </xdr:from>
    <xdr:to>
      <xdr:col>21</xdr:col>
      <xdr:colOff>82215</xdr:colOff>
      <xdr:row>30</xdr:row>
      <xdr:rowOff>9937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E8CA11-A2E2-41BC-8878-777378020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8</xdr:row>
      <xdr:rowOff>369093</xdr:rowOff>
    </xdr:from>
    <xdr:to>
      <xdr:col>21</xdr:col>
      <xdr:colOff>129842</xdr:colOff>
      <xdr:row>30</xdr:row>
      <xdr:rowOff>33749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547686</xdr:colOff>
      <xdr:row>8</xdr:row>
      <xdr:rowOff>345280</xdr:rowOff>
    </xdr:from>
    <xdr:to>
      <xdr:col>21</xdr:col>
      <xdr:colOff>58405</xdr:colOff>
      <xdr:row>30</xdr:row>
      <xdr:rowOff>9936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487F1-FBFF-4509-AE68-FF6DF8454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583405</xdr:colOff>
      <xdr:row>8</xdr:row>
      <xdr:rowOff>357183</xdr:rowOff>
    </xdr:from>
    <xdr:to>
      <xdr:col>21</xdr:col>
      <xdr:colOff>94124</xdr:colOff>
      <xdr:row>30</xdr:row>
      <xdr:rowOff>21839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583402</xdr:colOff>
      <xdr:row>8</xdr:row>
      <xdr:rowOff>369090</xdr:rowOff>
    </xdr:from>
    <xdr:to>
      <xdr:col>21</xdr:col>
      <xdr:colOff>94121</xdr:colOff>
      <xdr:row>30</xdr:row>
      <xdr:rowOff>33746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535780</xdr:colOff>
      <xdr:row>8</xdr:row>
      <xdr:rowOff>369089</xdr:rowOff>
    </xdr:from>
    <xdr:to>
      <xdr:col>21</xdr:col>
      <xdr:colOff>46499</xdr:colOff>
      <xdr:row>30</xdr:row>
      <xdr:rowOff>33746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583405</xdr:colOff>
      <xdr:row>8</xdr:row>
      <xdr:rowOff>345277</xdr:rowOff>
    </xdr:from>
    <xdr:to>
      <xdr:col>21</xdr:col>
      <xdr:colOff>94124</xdr:colOff>
      <xdr:row>30</xdr:row>
      <xdr:rowOff>9934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BA84CA-0828-43BD-A3E1-C2BD1F80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547687</xdr:colOff>
      <xdr:row>8</xdr:row>
      <xdr:rowOff>357187</xdr:rowOff>
    </xdr:from>
    <xdr:to>
      <xdr:col>21</xdr:col>
      <xdr:colOff>58405</xdr:colOff>
      <xdr:row>30</xdr:row>
      <xdr:rowOff>21844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559592</xdr:colOff>
      <xdr:row>8</xdr:row>
      <xdr:rowOff>357185</xdr:rowOff>
    </xdr:from>
    <xdr:to>
      <xdr:col>21</xdr:col>
      <xdr:colOff>70310</xdr:colOff>
      <xdr:row>30</xdr:row>
      <xdr:rowOff>21842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595311</xdr:colOff>
      <xdr:row>8</xdr:row>
      <xdr:rowOff>309557</xdr:rowOff>
    </xdr:from>
    <xdr:to>
      <xdr:col>21</xdr:col>
      <xdr:colOff>106029</xdr:colOff>
      <xdr:row>29</xdr:row>
      <xdr:rowOff>176620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571499</xdr:colOff>
      <xdr:row>8</xdr:row>
      <xdr:rowOff>333369</xdr:rowOff>
    </xdr:from>
    <xdr:to>
      <xdr:col>21</xdr:col>
      <xdr:colOff>82217</xdr:colOff>
      <xdr:row>29</xdr:row>
      <xdr:rowOff>200432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571498</xdr:colOff>
      <xdr:row>8</xdr:row>
      <xdr:rowOff>381000</xdr:rowOff>
    </xdr:from>
    <xdr:to>
      <xdr:col>21</xdr:col>
      <xdr:colOff>82216</xdr:colOff>
      <xdr:row>30</xdr:row>
      <xdr:rowOff>45657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9B0E-12E2-4A7F-BA88-CAF2558660F9}">
  <sheetPr codeName="Sheet13"/>
  <dimension ref="A1:I29"/>
  <sheetViews>
    <sheetView tabSelected="1" zoomScale="80" zoomScaleNormal="80" workbookViewId="0">
      <selection activeCell="C36" sqref="C36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32</v>
      </c>
      <c r="E1" s="3"/>
      <c r="F1" s="4"/>
    </row>
    <row r="2" spans="1:9" ht="18" x14ac:dyDescent="0.25">
      <c r="C2" s="5" t="s">
        <v>3</v>
      </c>
      <c r="D2" s="30">
        <v>50.5</v>
      </c>
      <c r="E2" s="33" t="s">
        <v>4</v>
      </c>
    </row>
    <row r="3" spans="1:9" ht="18" x14ac:dyDescent="0.25">
      <c r="C3" s="5" t="s">
        <v>15</v>
      </c>
      <c r="D3" s="6">
        <v>48.96</v>
      </c>
      <c r="E3" s="33" t="s">
        <v>4</v>
      </c>
      <c r="F3" s="7"/>
    </row>
    <row r="4" spans="1:9" ht="18" x14ac:dyDescent="0.25">
      <c r="C4" s="5" t="s">
        <v>16</v>
      </c>
      <c r="D4" s="6">
        <v>4.47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9.1299019607843128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49.1</v>
      </c>
      <c r="E11" s="29">
        <v>0.03</v>
      </c>
      <c r="F11" s="13">
        <f t="shared" ref="F11:F16" si="0">((D11-D$2)/D$2)*100</f>
        <v>-2.7722772277227694</v>
      </c>
      <c r="H11" s="14">
        <f t="shared" ref="H11:H16" si="1">(100+F11)/100</f>
        <v>0.97227722772277236</v>
      </c>
      <c r="I11" s="1">
        <f t="shared" ref="I11:I29" si="2">1+($D$3-$D$2)/$D$2</f>
        <v>0.96950495049504948</v>
      </c>
    </row>
    <row r="12" spans="1:9" x14ac:dyDescent="0.25">
      <c r="C12" s="28">
        <v>223</v>
      </c>
      <c r="D12" s="31">
        <v>50</v>
      </c>
      <c r="E12" s="29">
        <v>0.23</v>
      </c>
      <c r="F12" s="13">
        <f t="shared" si="0"/>
        <v>-0.99009900990099009</v>
      </c>
      <c r="H12" s="14">
        <f t="shared" si="1"/>
        <v>0.99009900990099009</v>
      </c>
      <c r="I12" s="1">
        <f t="shared" si="2"/>
        <v>0.96950495049504948</v>
      </c>
    </row>
    <row r="13" spans="1:9" x14ac:dyDescent="0.25">
      <c r="C13" s="28">
        <v>225</v>
      </c>
      <c r="D13" s="31">
        <v>39.6</v>
      </c>
      <c r="E13" s="29">
        <v>-2.1</v>
      </c>
      <c r="F13" s="13">
        <f t="shared" si="0"/>
        <v>-21.584158415841582</v>
      </c>
      <c r="H13" s="14">
        <f t="shared" si="1"/>
        <v>0.78415841584158419</v>
      </c>
      <c r="I13" s="1">
        <f t="shared" si="2"/>
        <v>0.96950495049504948</v>
      </c>
    </row>
    <row r="14" spans="1:9" x14ac:dyDescent="0.25">
      <c r="C14" s="28">
        <v>295</v>
      </c>
      <c r="D14" s="31">
        <v>53</v>
      </c>
      <c r="E14" s="29">
        <v>0.9</v>
      </c>
      <c r="F14" s="13">
        <f t="shared" si="0"/>
        <v>4.9504950495049505</v>
      </c>
      <c r="H14" s="14">
        <f t="shared" si="1"/>
        <v>1.0495049504950495</v>
      </c>
      <c r="I14" s="1">
        <f t="shared" si="2"/>
        <v>0.96950495049504948</v>
      </c>
    </row>
    <row r="15" spans="1:9" x14ac:dyDescent="0.25">
      <c r="C15" s="28">
        <v>339</v>
      </c>
      <c r="D15" s="31">
        <v>49.7</v>
      </c>
      <c r="E15" s="29">
        <v>0.17</v>
      </c>
      <c r="F15" s="13">
        <f t="shared" si="0"/>
        <v>-1.5841584158415787</v>
      </c>
      <c r="H15" s="14">
        <f t="shared" si="1"/>
        <v>0.98415841584158414</v>
      </c>
      <c r="I15" s="1">
        <f t="shared" si="2"/>
        <v>0.96950495049504948</v>
      </c>
    </row>
    <row r="16" spans="1:9" x14ac:dyDescent="0.25">
      <c r="C16" s="28">
        <v>446</v>
      </c>
      <c r="D16" s="31">
        <v>39.6</v>
      </c>
      <c r="E16" s="29">
        <v>-2.1</v>
      </c>
      <c r="F16" s="13">
        <f t="shared" si="0"/>
        <v>-21.584158415841582</v>
      </c>
      <c r="H16" s="14">
        <f t="shared" si="1"/>
        <v>0.78415841584158419</v>
      </c>
      <c r="I16" s="1">
        <f t="shared" si="2"/>
        <v>0.96950495049504948</v>
      </c>
    </row>
    <row r="17" spans="3:9" x14ac:dyDescent="0.25">
      <c r="C17" s="28">
        <v>509</v>
      </c>
      <c r="D17" s="31">
        <v>48.2</v>
      </c>
      <c r="E17" s="29">
        <v>-0.17</v>
      </c>
      <c r="F17" s="13">
        <f t="shared" ref="F17:F29" si="3">((D17-D$2)/D$2)*100</f>
        <v>-4.5544554455445487</v>
      </c>
      <c r="H17" s="14">
        <f t="shared" ref="H17:H29" si="4">(100+F17)/100</f>
        <v>0.95445544554455453</v>
      </c>
      <c r="I17" s="1">
        <f t="shared" si="2"/>
        <v>0.96950495049504948</v>
      </c>
    </row>
    <row r="18" spans="3:9" x14ac:dyDescent="0.25">
      <c r="C18" s="28">
        <v>512</v>
      </c>
      <c r="D18" s="31">
        <v>51.2</v>
      </c>
      <c r="E18" s="29">
        <v>0.5</v>
      </c>
      <c r="F18" s="13">
        <f t="shared" si="3"/>
        <v>1.3861386138613918</v>
      </c>
      <c r="H18" s="14">
        <f t="shared" si="4"/>
        <v>1.0138613861386139</v>
      </c>
      <c r="I18" s="1">
        <f t="shared" si="2"/>
        <v>0.96950495049504948</v>
      </c>
    </row>
    <row r="19" spans="3:9" x14ac:dyDescent="0.25">
      <c r="C19" s="28">
        <v>551</v>
      </c>
      <c r="D19" s="31">
        <v>50.8</v>
      </c>
      <c r="E19" s="29">
        <v>0.41</v>
      </c>
      <c r="F19" s="13">
        <f t="shared" si="3"/>
        <v>0.59405940594058848</v>
      </c>
      <c r="H19" s="14">
        <f t="shared" si="4"/>
        <v>1.0059405940594059</v>
      </c>
      <c r="I19" s="1">
        <f t="shared" si="2"/>
        <v>0.96950495049504948</v>
      </c>
    </row>
    <row r="20" spans="3:9" x14ac:dyDescent="0.25">
      <c r="C20" s="28">
        <v>579</v>
      </c>
      <c r="D20" s="31">
        <v>51.4</v>
      </c>
      <c r="E20" s="29">
        <v>0.55000000000000004</v>
      </c>
      <c r="F20" s="13">
        <f t="shared" si="3"/>
        <v>1.7821782178217793</v>
      </c>
      <c r="H20" s="14">
        <f t="shared" si="4"/>
        <v>1.0178217821782178</v>
      </c>
      <c r="I20" s="1">
        <f t="shared" si="2"/>
        <v>0.96950495049504948</v>
      </c>
    </row>
    <row r="21" spans="3:9" x14ac:dyDescent="0.25">
      <c r="C21" s="28">
        <v>591</v>
      </c>
      <c r="D21" s="31">
        <v>48.5</v>
      </c>
      <c r="E21" s="29">
        <v>-0.1</v>
      </c>
      <c r="F21" s="13">
        <f t="shared" si="3"/>
        <v>-3.9603960396039604</v>
      </c>
      <c r="H21" s="14">
        <f t="shared" si="4"/>
        <v>0.96039603960396036</v>
      </c>
      <c r="I21" s="1">
        <f t="shared" si="2"/>
        <v>0.96950495049504948</v>
      </c>
    </row>
    <row r="22" spans="3:9" x14ac:dyDescent="0.25">
      <c r="C22" s="28">
        <v>615</v>
      </c>
      <c r="D22" s="31">
        <v>48</v>
      </c>
      <c r="E22" s="29">
        <v>-0.22</v>
      </c>
      <c r="F22" s="13">
        <f t="shared" si="3"/>
        <v>-4.9504950495049505</v>
      </c>
      <c r="H22" s="14">
        <f t="shared" si="4"/>
        <v>0.95049504950495045</v>
      </c>
      <c r="I22" s="1">
        <f t="shared" si="2"/>
        <v>0.96950495049504948</v>
      </c>
    </row>
    <row r="23" spans="3:9" x14ac:dyDescent="0.25">
      <c r="C23" s="28">
        <v>644</v>
      </c>
      <c r="D23" s="31">
        <v>54</v>
      </c>
      <c r="E23" s="29">
        <v>1.1299999999999999</v>
      </c>
      <c r="F23" s="13">
        <f t="shared" si="3"/>
        <v>6.9306930693069315</v>
      </c>
      <c r="H23" s="14">
        <f t="shared" si="4"/>
        <v>1.0693069306930694</v>
      </c>
      <c r="I23" s="1">
        <f t="shared" si="2"/>
        <v>0.96950495049504948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0.96950495049504948</v>
      </c>
    </row>
    <row r="25" spans="3:9" x14ac:dyDescent="0.25">
      <c r="C25" s="28">
        <v>689</v>
      </c>
      <c r="D25" s="31">
        <v>50.7</v>
      </c>
      <c r="E25" s="29">
        <v>0.39</v>
      </c>
      <c r="F25" s="13">
        <f t="shared" si="3"/>
        <v>0.39603960396040166</v>
      </c>
      <c r="H25" s="14">
        <f t="shared" si="4"/>
        <v>1.003960396039604</v>
      </c>
      <c r="I25" s="1">
        <f t="shared" si="2"/>
        <v>0.96950495049504948</v>
      </c>
    </row>
    <row r="26" spans="3:9" x14ac:dyDescent="0.25">
      <c r="C26" s="28">
        <v>744</v>
      </c>
      <c r="D26" s="31">
        <v>56.1</v>
      </c>
      <c r="E26" s="29">
        <v>1.6</v>
      </c>
      <c r="F26" s="13">
        <f t="shared" si="3"/>
        <v>11.089108910891092</v>
      </c>
      <c r="H26" s="14">
        <f t="shared" si="4"/>
        <v>1.110891089108911</v>
      </c>
      <c r="I26" s="1">
        <f t="shared" si="2"/>
        <v>0.96950495049504948</v>
      </c>
    </row>
    <row r="27" spans="3:9" x14ac:dyDescent="0.25">
      <c r="C27" s="13">
        <v>807</v>
      </c>
      <c r="D27" s="31">
        <v>42.9</v>
      </c>
      <c r="E27" s="29">
        <v>-1.36</v>
      </c>
      <c r="F27" s="13">
        <f t="shared" si="3"/>
        <v>-15.049504950495052</v>
      </c>
      <c r="H27" s="14">
        <f t="shared" si="4"/>
        <v>0.84950495049504948</v>
      </c>
      <c r="I27" s="1">
        <f t="shared" si="2"/>
        <v>0.96950495049504948</v>
      </c>
    </row>
    <row r="28" spans="3:9" x14ac:dyDescent="0.25">
      <c r="C28" s="13">
        <v>904</v>
      </c>
      <c r="D28" s="31">
        <v>43.6</v>
      </c>
      <c r="E28" s="29">
        <v>-1.2</v>
      </c>
      <c r="F28" s="13">
        <f t="shared" si="3"/>
        <v>-13.663366336633661</v>
      </c>
      <c r="H28" s="14">
        <f t="shared" si="4"/>
        <v>0.86336633663366347</v>
      </c>
      <c r="I28" s="1">
        <f t="shared" si="2"/>
        <v>0.96950495049504948</v>
      </c>
    </row>
    <row r="29" spans="3:9" x14ac:dyDescent="0.25">
      <c r="C29" s="13">
        <v>928</v>
      </c>
      <c r="D29" s="31">
        <v>50</v>
      </c>
      <c r="E29" s="29">
        <v>0.23</v>
      </c>
      <c r="F29" s="13">
        <f t="shared" si="3"/>
        <v>-0.99009900990099009</v>
      </c>
      <c r="H29" s="14">
        <f t="shared" si="4"/>
        <v>0.99009900990099009</v>
      </c>
      <c r="I29" s="1">
        <f t="shared" si="2"/>
        <v>0.96950495049504948</v>
      </c>
    </row>
  </sheetData>
  <sheetProtection algorithmName="SHA-512" hashValue="O+GM1k6M5tU3mOqqr8lW/05Zve23X6I+5kF2WK6Vukd+SNHmIeyTY+FCXfP8uJlXb3/7u+3UZZ4sfCgszae4Cg==" saltValue="c0xUfzKkL3vrqdiiciXFKw==" spinCount="100000" sheet="1" objects="1" scenarios="1" selectLockedCells="1" selectUnlockedCells="1"/>
  <conditionalFormatting sqref="E11:E23 E25:E29">
    <cfRule type="cellIs" dxfId="71" priority="1" stopIfTrue="1" operator="between">
      <formula>-2</formula>
      <formula>2</formula>
    </cfRule>
    <cfRule type="cellIs" dxfId="70" priority="2" stopIfTrue="1" operator="between">
      <formula>-3</formula>
      <formula>3</formula>
    </cfRule>
    <cfRule type="cellIs" dxfId="69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31</v>
      </c>
      <c r="E1" s="3"/>
      <c r="F1" s="4"/>
    </row>
    <row r="2" spans="1:9" ht="18" x14ac:dyDescent="0.25">
      <c r="C2" s="5" t="s">
        <v>3</v>
      </c>
      <c r="D2" s="30">
        <v>65.3</v>
      </c>
      <c r="E2" s="33" t="s">
        <v>4</v>
      </c>
    </row>
    <row r="3" spans="1:9" ht="18" x14ac:dyDescent="0.25">
      <c r="C3" s="5" t="s">
        <v>15</v>
      </c>
      <c r="D3" s="30">
        <v>64.760000000000005</v>
      </c>
      <c r="E3" s="33" t="s">
        <v>4</v>
      </c>
      <c r="F3" s="7"/>
    </row>
    <row r="4" spans="1:9" ht="18" x14ac:dyDescent="0.25">
      <c r="C4" s="5" t="s">
        <v>16</v>
      </c>
      <c r="D4" s="6">
        <v>4.5599999999999996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7.041383570105002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63.6</v>
      </c>
      <c r="E11" s="29">
        <v>-0.25</v>
      </c>
      <c r="F11" s="13">
        <f t="shared" ref="F11:F16" si="0">((D11-D$2)/D$2)*100</f>
        <v>-2.6033690658499169</v>
      </c>
      <c r="H11" s="14">
        <f t="shared" ref="H11:H16" si="1">(100+F11)/100</f>
        <v>0.97396630934150086</v>
      </c>
      <c r="I11" s="1">
        <f t="shared" ref="I11:I29" si="2">1+($D$3-$D$2)/$D$2</f>
        <v>0.99173047473200626</v>
      </c>
    </row>
    <row r="12" spans="1:9" x14ac:dyDescent="0.25">
      <c r="C12" s="28">
        <v>223</v>
      </c>
      <c r="D12" s="31">
        <v>70.3</v>
      </c>
      <c r="E12" s="29">
        <v>1.21</v>
      </c>
      <c r="F12" s="13">
        <f t="shared" si="0"/>
        <v>7.6569678407350699</v>
      </c>
      <c r="H12" s="14">
        <f t="shared" si="1"/>
        <v>1.0765696784073506</v>
      </c>
      <c r="I12" s="1">
        <f t="shared" si="2"/>
        <v>0.99173047473200626</v>
      </c>
    </row>
    <row r="13" spans="1:9" x14ac:dyDescent="0.25">
      <c r="C13" s="28">
        <v>225</v>
      </c>
      <c r="D13" s="31">
        <v>61.5</v>
      </c>
      <c r="E13" s="29">
        <v>-0.72</v>
      </c>
      <c r="F13" s="13">
        <f t="shared" si="0"/>
        <v>-5.8192955589586486</v>
      </c>
      <c r="H13" s="14">
        <f t="shared" si="1"/>
        <v>0.94180704441041352</v>
      </c>
      <c r="I13" s="1">
        <f t="shared" si="2"/>
        <v>0.99173047473200626</v>
      </c>
    </row>
    <row r="14" spans="1:9" x14ac:dyDescent="0.25">
      <c r="C14" s="28">
        <v>295</v>
      </c>
      <c r="D14" s="31">
        <v>66.900000000000006</v>
      </c>
      <c r="E14" s="29">
        <v>0.47</v>
      </c>
      <c r="F14" s="13">
        <f t="shared" si="0"/>
        <v>2.4502297090352352</v>
      </c>
      <c r="H14" s="14">
        <f t="shared" si="1"/>
        <v>1.0245022970903523</v>
      </c>
      <c r="I14" s="1">
        <f t="shared" si="2"/>
        <v>0.99173047473200626</v>
      </c>
    </row>
    <row r="15" spans="1:9" x14ac:dyDescent="0.25">
      <c r="C15" s="28">
        <v>339</v>
      </c>
      <c r="D15" s="31">
        <v>62.4</v>
      </c>
      <c r="E15" s="29">
        <v>-0.52</v>
      </c>
      <c r="F15" s="13">
        <f t="shared" si="0"/>
        <v>-4.4410413476263377</v>
      </c>
      <c r="H15" s="14">
        <f t="shared" si="1"/>
        <v>0.9555895865237366</v>
      </c>
      <c r="I15" s="1">
        <f t="shared" si="2"/>
        <v>0.99173047473200626</v>
      </c>
    </row>
    <row r="16" spans="1:9" x14ac:dyDescent="0.25">
      <c r="C16" s="28">
        <v>446</v>
      </c>
      <c r="D16" s="31">
        <v>49.7</v>
      </c>
      <c r="E16" s="29">
        <v>-3.3</v>
      </c>
      <c r="F16" s="13">
        <f t="shared" si="0"/>
        <v>-23.889739663093408</v>
      </c>
      <c r="H16" s="14">
        <f t="shared" si="1"/>
        <v>0.76110260336906588</v>
      </c>
      <c r="I16" s="1">
        <f t="shared" si="2"/>
        <v>0.99173047473200626</v>
      </c>
    </row>
    <row r="17" spans="3:9" x14ac:dyDescent="0.25">
      <c r="C17" s="28">
        <v>509</v>
      </c>
      <c r="D17" s="31">
        <v>63</v>
      </c>
      <c r="E17" s="29">
        <v>-0.39</v>
      </c>
      <c r="F17" s="13">
        <f t="shared" ref="F17:F29" si="3">((D17-D$2)/D$2)*100</f>
        <v>-3.522205206738128</v>
      </c>
      <c r="H17" s="14">
        <f t="shared" ref="H17:H29" si="4">(100+F17)/100</f>
        <v>0.96477794793261884</v>
      </c>
      <c r="I17" s="1">
        <f t="shared" si="2"/>
        <v>0.99173047473200626</v>
      </c>
    </row>
    <row r="18" spans="3:9" x14ac:dyDescent="0.25">
      <c r="C18" s="28">
        <v>512</v>
      </c>
      <c r="D18" s="31">
        <v>71.8</v>
      </c>
      <c r="E18" s="29">
        <v>1.54</v>
      </c>
      <c r="F18" s="13">
        <f t="shared" si="3"/>
        <v>9.9540581929555891</v>
      </c>
      <c r="H18" s="14">
        <f t="shared" si="4"/>
        <v>1.0995405819295558</v>
      </c>
      <c r="I18" s="1">
        <f t="shared" si="2"/>
        <v>0.99173047473200626</v>
      </c>
    </row>
    <row r="19" spans="3:9" x14ac:dyDescent="0.25">
      <c r="C19" s="28">
        <v>551</v>
      </c>
      <c r="D19" s="31">
        <v>64.2</v>
      </c>
      <c r="E19" s="29">
        <v>-0.12</v>
      </c>
      <c r="F19" s="13">
        <f t="shared" si="3"/>
        <v>-1.6845329249617065</v>
      </c>
      <c r="H19" s="14">
        <f t="shared" si="4"/>
        <v>0.98315467075038299</v>
      </c>
      <c r="I19" s="1">
        <f t="shared" si="2"/>
        <v>0.99173047473200626</v>
      </c>
    </row>
    <row r="20" spans="3:9" x14ac:dyDescent="0.25">
      <c r="C20" s="28">
        <v>579</v>
      </c>
      <c r="D20" s="31">
        <v>64</v>
      </c>
      <c r="E20" s="29">
        <v>-0.17</v>
      </c>
      <c r="F20" s="13">
        <f t="shared" si="3"/>
        <v>-1.9908116385911137</v>
      </c>
      <c r="H20" s="14">
        <f t="shared" si="4"/>
        <v>0.98009188361408883</v>
      </c>
      <c r="I20" s="1">
        <f t="shared" si="2"/>
        <v>0.99173047473200626</v>
      </c>
    </row>
    <row r="21" spans="3:9" x14ac:dyDescent="0.25">
      <c r="C21" s="28">
        <v>591</v>
      </c>
      <c r="D21" s="31">
        <v>75.5</v>
      </c>
      <c r="E21" s="29">
        <v>2.35</v>
      </c>
      <c r="F21" s="13">
        <f t="shared" si="3"/>
        <v>15.620214395099547</v>
      </c>
      <c r="H21" s="14">
        <f t="shared" si="4"/>
        <v>1.1562021439509955</v>
      </c>
      <c r="I21" s="1">
        <f t="shared" si="2"/>
        <v>0.99173047473200626</v>
      </c>
    </row>
    <row r="22" spans="3:9" x14ac:dyDescent="0.25">
      <c r="C22" s="28">
        <v>615</v>
      </c>
      <c r="D22" s="31">
        <v>61.9</v>
      </c>
      <c r="E22" s="29">
        <v>-0.63</v>
      </c>
      <c r="F22" s="13">
        <f t="shared" si="3"/>
        <v>-5.2067381316998453</v>
      </c>
      <c r="H22" s="14">
        <f t="shared" si="4"/>
        <v>0.94793261868300149</v>
      </c>
      <c r="I22" s="1">
        <f t="shared" si="2"/>
        <v>0.99173047473200626</v>
      </c>
    </row>
    <row r="23" spans="3:9" x14ac:dyDescent="0.25">
      <c r="C23" s="28">
        <v>644</v>
      </c>
      <c r="D23" s="31">
        <v>71</v>
      </c>
      <c r="E23" s="29">
        <v>1.37</v>
      </c>
      <c r="F23" s="13">
        <f t="shared" si="3"/>
        <v>8.7289433384379826</v>
      </c>
      <c r="H23" s="14">
        <f t="shared" si="4"/>
        <v>1.0872894333843799</v>
      </c>
      <c r="I23" s="1">
        <f t="shared" si="2"/>
        <v>0.99173047473200626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0.99173047473200626</v>
      </c>
    </row>
    <row r="25" spans="3:9" x14ac:dyDescent="0.25">
      <c r="C25" s="28">
        <v>689</v>
      </c>
      <c r="D25" s="31">
        <v>62.2</v>
      </c>
      <c r="E25" s="29">
        <v>-0.56000000000000005</v>
      </c>
      <c r="F25" s="13">
        <f t="shared" si="3"/>
        <v>-4.7473200612557349</v>
      </c>
      <c r="H25" s="14">
        <f t="shared" si="4"/>
        <v>0.95252679938744267</v>
      </c>
      <c r="I25" s="1">
        <f t="shared" si="2"/>
        <v>0.99173047473200626</v>
      </c>
    </row>
    <row r="26" spans="3:9" x14ac:dyDescent="0.25">
      <c r="C26" s="28">
        <v>744</v>
      </c>
      <c r="D26" s="31">
        <v>64.599999999999994</v>
      </c>
      <c r="E26" s="29">
        <v>-0.04</v>
      </c>
      <c r="F26" s="13">
        <f t="shared" si="3"/>
        <v>-1.0719754977029139</v>
      </c>
      <c r="H26" s="14">
        <f t="shared" si="4"/>
        <v>0.98928024502297096</v>
      </c>
      <c r="I26" s="1">
        <f t="shared" si="2"/>
        <v>0.99173047473200626</v>
      </c>
    </row>
    <row r="27" spans="3:9" x14ac:dyDescent="0.25">
      <c r="C27" s="13">
        <v>807</v>
      </c>
      <c r="D27" s="31">
        <v>60.7</v>
      </c>
      <c r="E27" s="29">
        <v>-0.89</v>
      </c>
      <c r="F27" s="13">
        <f t="shared" si="3"/>
        <v>-7.044410413476256</v>
      </c>
      <c r="H27" s="14">
        <f t="shared" si="4"/>
        <v>0.92955589586523746</v>
      </c>
      <c r="I27" s="1">
        <f t="shared" si="2"/>
        <v>0.99173047473200626</v>
      </c>
    </row>
    <row r="28" spans="3:9" x14ac:dyDescent="0.25">
      <c r="C28" s="13">
        <v>904</v>
      </c>
      <c r="D28" s="31">
        <v>62.3</v>
      </c>
      <c r="E28" s="29">
        <v>-0.54</v>
      </c>
      <c r="F28" s="13">
        <f t="shared" si="3"/>
        <v>-4.5941807044410412</v>
      </c>
      <c r="H28" s="14">
        <f t="shared" si="4"/>
        <v>0.95405819295558958</v>
      </c>
      <c r="I28" s="1">
        <f t="shared" si="2"/>
        <v>0.99173047473200626</v>
      </c>
    </row>
    <row r="29" spans="3:9" x14ac:dyDescent="0.25">
      <c r="C29" s="13">
        <v>928</v>
      </c>
      <c r="D29" s="31">
        <v>66</v>
      </c>
      <c r="E29" s="29">
        <v>0.27</v>
      </c>
      <c r="F29" s="13">
        <f t="shared" si="3"/>
        <v>1.0719754977029139</v>
      </c>
      <c r="H29" s="14">
        <f t="shared" si="4"/>
        <v>1.010719754977029</v>
      </c>
      <c r="I29" s="1">
        <f t="shared" si="2"/>
        <v>0.99173047473200626</v>
      </c>
    </row>
  </sheetData>
  <sheetProtection algorithmName="SHA-512" hashValue="atHHxuU4hNW0aHMKPNztp4qZ7XrCgvFY3DJoterRQeeSrN+9vaozP4QqCg5HACWttBXQHLQIxCLxm3HSF71pfg==" saltValue="qMYLfBsLyv1Nd3HNdj6JkQ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44" priority="1" stopIfTrue="1" operator="between">
      <formula>-2</formula>
      <formula>2</formula>
    </cfRule>
    <cfRule type="cellIs" dxfId="43" priority="2" stopIfTrue="1" operator="between">
      <formula>-3</formula>
      <formula>3</formula>
    </cfRule>
    <cfRule type="cellIs" dxfId="42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K64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37</v>
      </c>
      <c r="E1" s="3"/>
      <c r="F1" s="4"/>
    </row>
    <row r="2" spans="1:9" ht="18" x14ac:dyDescent="0.25">
      <c r="C2" s="5" t="s">
        <v>3</v>
      </c>
      <c r="D2" s="30">
        <v>220.1</v>
      </c>
      <c r="E2" s="33" t="s">
        <v>4</v>
      </c>
    </row>
    <row r="3" spans="1:9" ht="18" x14ac:dyDescent="0.25">
      <c r="C3" s="5" t="s">
        <v>15</v>
      </c>
      <c r="D3" s="30">
        <v>216.6</v>
      </c>
      <c r="E3" s="33" t="s">
        <v>4</v>
      </c>
      <c r="F3" s="7"/>
    </row>
    <row r="4" spans="1:9" ht="18" x14ac:dyDescent="0.25">
      <c r="C4" s="5" t="s">
        <v>16</v>
      </c>
      <c r="D4" s="6">
        <v>10.1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4.6629732225300096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B11" s="18"/>
      <c r="C11" s="28">
        <v>139</v>
      </c>
      <c r="D11" s="31">
        <v>218.7</v>
      </c>
      <c r="E11" s="29">
        <v>0.21</v>
      </c>
      <c r="F11" s="13">
        <f t="shared" ref="F11:F16" si="0">((D11-D$2)/D$2)*100</f>
        <v>-0.63607451158564543</v>
      </c>
      <c r="H11" s="14">
        <f t="shared" ref="H11:H16" si="1">(100+F11)/100</f>
        <v>0.99363925488414351</v>
      </c>
      <c r="I11" s="1">
        <f t="shared" ref="I11:I29" si="2">1+($D$3-$D$2)/$D$2</f>
        <v>0.98409813721035888</v>
      </c>
    </row>
    <row r="12" spans="1:9" x14ac:dyDescent="0.25">
      <c r="B12" s="18"/>
      <c r="C12" s="28">
        <v>223</v>
      </c>
      <c r="D12" s="31">
        <v>235</v>
      </c>
      <c r="E12" s="29">
        <v>1.83</v>
      </c>
      <c r="F12" s="13">
        <f t="shared" si="0"/>
        <v>6.7696501590186307</v>
      </c>
      <c r="H12" s="14">
        <f t="shared" si="1"/>
        <v>1.0676965015901863</v>
      </c>
      <c r="I12" s="1">
        <f t="shared" si="2"/>
        <v>0.98409813721035888</v>
      </c>
    </row>
    <row r="13" spans="1:9" x14ac:dyDescent="0.25">
      <c r="B13" s="18"/>
      <c r="C13" s="28">
        <v>225</v>
      </c>
      <c r="D13" s="31">
        <v>211.6</v>
      </c>
      <c r="E13" s="29">
        <v>-0.49</v>
      </c>
      <c r="F13" s="13">
        <f t="shared" si="0"/>
        <v>-3.861880963198546</v>
      </c>
      <c r="H13" s="14">
        <f t="shared" si="1"/>
        <v>0.9613811903680145</v>
      </c>
      <c r="I13" s="1">
        <f t="shared" si="2"/>
        <v>0.98409813721035888</v>
      </c>
    </row>
    <row r="14" spans="1:9" x14ac:dyDescent="0.25">
      <c r="B14" s="18"/>
      <c r="C14" s="28">
        <v>295</v>
      </c>
      <c r="D14" s="31">
        <v>225.3</v>
      </c>
      <c r="E14" s="29">
        <v>0.86</v>
      </c>
      <c r="F14" s="13">
        <f t="shared" si="0"/>
        <v>2.3625624716038245</v>
      </c>
      <c r="H14" s="14">
        <f t="shared" si="1"/>
        <v>1.0236256247160382</v>
      </c>
      <c r="I14" s="1">
        <f t="shared" si="2"/>
        <v>0.98409813721035888</v>
      </c>
    </row>
    <row r="15" spans="1:9" x14ac:dyDescent="0.25">
      <c r="B15" s="18"/>
      <c r="C15" s="28">
        <v>339</v>
      </c>
      <c r="D15" s="31">
        <v>209</v>
      </c>
      <c r="E15" s="29">
        <v>-0.75</v>
      </c>
      <c r="F15" s="13">
        <f t="shared" si="0"/>
        <v>-5.0431621990004523</v>
      </c>
      <c r="H15" s="14">
        <f t="shared" si="1"/>
        <v>0.9495683780099955</v>
      </c>
      <c r="I15" s="1">
        <f t="shared" si="2"/>
        <v>0.98409813721035888</v>
      </c>
    </row>
    <row r="16" spans="1:9" x14ac:dyDescent="0.25">
      <c r="B16" s="18"/>
      <c r="C16" s="28">
        <v>446</v>
      </c>
      <c r="D16" s="31">
        <v>166</v>
      </c>
      <c r="E16" s="29">
        <v>-5.01</v>
      </c>
      <c r="F16" s="13">
        <f t="shared" si="0"/>
        <v>-24.579736483416628</v>
      </c>
      <c r="H16" s="14">
        <f t="shared" si="1"/>
        <v>0.75420263516583375</v>
      </c>
      <c r="I16" s="1">
        <f t="shared" si="2"/>
        <v>0.98409813721035888</v>
      </c>
    </row>
    <row r="17" spans="2:11" x14ac:dyDescent="0.25">
      <c r="B17" s="18"/>
      <c r="C17" s="28">
        <v>509</v>
      </c>
      <c r="D17" s="31">
        <v>217</v>
      </c>
      <c r="E17" s="29">
        <v>0.04</v>
      </c>
      <c r="F17" s="13">
        <f t="shared" ref="F17:F29" si="3">((D17-D$2)/D$2)*100</f>
        <v>-1.4084507042253496</v>
      </c>
      <c r="H17" s="14">
        <f t="shared" ref="H17:H29" si="4">(100+F17)/100</f>
        <v>0.9859154929577465</v>
      </c>
      <c r="I17" s="1">
        <f t="shared" si="2"/>
        <v>0.98409813721035888</v>
      </c>
    </row>
    <row r="18" spans="2:11" x14ac:dyDescent="0.25">
      <c r="B18" s="18"/>
      <c r="C18" s="28">
        <v>512</v>
      </c>
      <c r="D18" s="31">
        <v>234</v>
      </c>
      <c r="E18" s="29">
        <v>1.73</v>
      </c>
      <c r="F18" s="13">
        <f t="shared" si="3"/>
        <v>6.3153112221717436</v>
      </c>
      <c r="H18" s="14">
        <f t="shared" si="4"/>
        <v>1.0631531122217175</v>
      </c>
      <c r="I18" s="1">
        <f t="shared" si="2"/>
        <v>0.98409813721035888</v>
      </c>
    </row>
    <row r="19" spans="2:11" x14ac:dyDescent="0.25">
      <c r="B19" s="19"/>
      <c r="C19" s="28">
        <v>551</v>
      </c>
      <c r="D19" s="31">
        <v>220</v>
      </c>
      <c r="E19" s="29">
        <v>0.34</v>
      </c>
      <c r="F19" s="13">
        <f t="shared" si="3"/>
        <v>-4.5433893684686193E-2</v>
      </c>
      <c r="H19" s="14">
        <f t="shared" si="4"/>
        <v>0.99954566106315312</v>
      </c>
      <c r="I19" s="1">
        <f t="shared" si="2"/>
        <v>0.98409813721035888</v>
      </c>
    </row>
    <row r="20" spans="2:11" x14ac:dyDescent="0.25">
      <c r="B20" s="18"/>
      <c r="C20" s="28">
        <v>579</v>
      </c>
      <c r="D20" s="31">
        <v>222.4</v>
      </c>
      <c r="E20" s="29">
        <v>0.57999999999999996</v>
      </c>
      <c r="F20" s="13">
        <f t="shared" si="3"/>
        <v>1.0449795547478471</v>
      </c>
      <c r="H20" s="14">
        <f t="shared" si="4"/>
        <v>1.0104497955474785</v>
      </c>
      <c r="I20" s="1">
        <f t="shared" si="2"/>
        <v>0.98409813721035888</v>
      </c>
    </row>
    <row r="21" spans="2:11" x14ac:dyDescent="0.25">
      <c r="B21" s="18"/>
      <c r="C21" s="28">
        <v>591</v>
      </c>
      <c r="D21" s="31">
        <v>216.1</v>
      </c>
      <c r="E21" s="29">
        <v>-0.05</v>
      </c>
      <c r="F21" s="13">
        <f t="shared" si="3"/>
        <v>-1.8173557473875512</v>
      </c>
      <c r="H21" s="14">
        <f t="shared" si="4"/>
        <v>0.9818264425261245</v>
      </c>
      <c r="I21" s="1">
        <f t="shared" si="2"/>
        <v>0.98409813721035888</v>
      </c>
    </row>
    <row r="22" spans="2:11" x14ac:dyDescent="0.25">
      <c r="B22" s="18"/>
      <c r="C22" s="28">
        <v>615</v>
      </c>
      <c r="D22" s="31">
        <v>210</v>
      </c>
      <c r="E22" s="29">
        <v>-0.65</v>
      </c>
      <c r="F22" s="13">
        <f t="shared" si="3"/>
        <v>-4.5888232621535643</v>
      </c>
      <c r="H22" s="14">
        <f t="shared" si="4"/>
        <v>0.95411176737846437</v>
      </c>
      <c r="I22" s="1">
        <f t="shared" si="2"/>
        <v>0.98409813721035888</v>
      </c>
    </row>
    <row r="23" spans="2:11" x14ac:dyDescent="0.25">
      <c r="B23" s="18"/>
      <c r="C23" s="28">
        <v>644</v>
      </c>
      <c r="D23" s="31">
        <v>224</v>
      </c>
      <c r="E23" s="29">
        <v>0.74</v>
      </c>
      <c r="F23" s="13">
        <f t="shared" si="3"/>
        <v>1.7719218537028649</v>
      </c>
      <c r="H23" s="14">
        <f t="shared" si="4"/>
        <v>1.0177192185370287</v>
      </c>
      <c r="I23" s="1">
        <f t="shared" si="2"/>
        <v>0.98409813721035888</v>
      </c>
    </row>
    <row r="24" spans="2:11" x14ac:dyDescent="0.25">
      <c r="B24" s="18"/>
      <c r="C24" s="28">
        <v>685</v>
      </c>
      <c r="D24" s="31"/>
      <c r="E24" s="20"/>
      <c r="F24" s="13"/>
      <c r="H24" s="14"/>
      <c r="I24" s="1">
        <f t="shared" si="2"/>
        <v>0.98409813721035888</v>
      </c>
    </row>
    <row r="25" spans="2:11" x14ac:dyDescent="0.25">
      <c r="B25" s="18"/>
      <c r="C25" s="28">
        <v>689</v>
      </c>
      <c r="D25" s="31">
        <v>211</v>
      </c>
      <c r="E25" s="29">
        <v>-0.55000000000000004</v>
      </c>
      <c r="F25" s="13">
        <f t="shared" si="3"/>
        <v>-4.1344843253066763</v>
      </c>
      <c r="H25" s="14">
        <f t="shared" si="4"/>
        <v>0.95865515674693325</v>
      </c>
      <c r="I25" s="1">
        <f t="shared" si="2"/>
        <v>0.98409813721035888</v>
      </c>
    </row>
    <row r="26" spans="2:11" x14ac:dyDescent="0.25">
      <c r="C26" s="28">
        <v>744</v>
      </c>
      <c r="D26" s="31">
        <v>219</v>
      </c>
      <c r="E26" s="29">
        <v>0.24</v>
      </c>
      <c r="F26" s="13">
        <f t="shared" si="3"/>
        <v>-0.49977283053157395</v>
      </c>
      <c r="H26" s="14">
        <f t="shared" si="4"/>
        <v>0.99500227169468436</v>
      </c>
      <c r="I26" s="1">
        <f t="shared" si="2"/>
        <v>0.98409813721035888</v>
      </c>
    </row>
    <row r="27" spans="2:11" x14ac:dyDescent="0.25">
      <c r="C27" s="13">
        <v>807</v>
      </c>
      <c r="D27" s="31">
        <v>199.2</v>
      </c>
      <c r="E27" s="29">
        <v>-1.72</v>
      </c>
      <c r="F27" s="13">
        <f t="shared" si="3"/>
        <v>-9.4956837800999576</v>
      </c>
      <c r="H27" s="14">
        <f t="shared" si="4"/>
        <v>0.90504316219900049</v>
      </c>
      <c r="I27" s="1">
        <f t="shared" si="2"/>
        <v>0.98409813721035888</v>
      </c>
    </row>
    <row r="28" spans="2:11" x14ac:dyDescent="0.25">
      <c r="C28" s="13">
        <v>904</v>
      </c>
      <c r="D28" s="31">
        <v>208</v>
      </c>
      <c r="E28" s="29">
        <v>-0.85</v>
      </c>
      <c r="F28" s="13">
        <f t="shared" si="3"/>
        <v>-5.4975011358473393</v>
      </c>
      <c r="H28" s="14">
        <f t="shared" si="4"/>
        <v>0.94502498864152651</v>
      </c>
      <c r="I28" s="1">
        <f t="shared" si="2"/>
        <v>0.98409813721035888</v>
      </c>
    </row>
    <row r="29" spans="2:11" x14ac:dyDescent="0.25">
      <c r="C29" s="13">
        <v>928</v>
      </c>
      <c r="D29" s="31">
        <v>220</v>
      </c>
      <c r="E29" s="29">
        <v>0.34</v>
      </c>
      <c r="F29" s="13">
        <f t="shared" si="3"/>
        <v>-4.5433893684686193E-2</v>
      </c>
      <c r="H29" s="14">
        <f t="shared" si="4"/>
        <v>0.99954566106315312</v>
      </c>
      <c r="I29" s="1">
        <f t="shared" si="2"/>
        <v>0.98409813721035888</v>
      </c>
      <c r="K29" s="20"/>
    </row>
    <row r="30" spans="2:11" x14ac:dyDescent="0.25">
      <c r="E30" s="20"/>
      <c r="F30" s="22"/>
      <c r="G30" s="21"/>
      <c r="K30" s="20"/>
    </row>
    <row r="31" spans="2:11" x14ac:dyDescent="0.25">
      <c r="E31" s="20"/>
      <c r="F31" s="22"/>
      <c r="G31" s="21"/>
      <c r="K31" s="20"/>
    </row>
    <row r="32" spans="2:11" x14ac:dyDescent="0.25">
      <c r="E32" s="20"/>
      <c r="F32" s="22"/>
      <c r="G32" s="21"/>
      <c r="K32" s="20"/>
    </row>
    <row r="33" spans="5:11" x14ac:dyDescent="0.25">
      <c r="E33" s="20"/>
      <c r="F33" s="23"/>
      <c r="G33" s="21"/>
      <c r="K33" s="20"/>
    </row>
    <row r="34" spans="5:11" x14ac:dyDescent="0.25">
      <c r="E34" s="20"/>
      <c r="F34" s="22"/>
      <c r="G34" s="21"/>
      <c r="K34" s="20"/>
    </row>
    <row r="35" spans="5:11" x14ac:dyDescent="0.25">
      <c r="E35" s="20"/>
      <c r="F35" s="22"/>
      <c r="G35" s="21"/>
      <c r="K35" s="20"/>
    </row>
    <row r="36" spans="5:11" x14ac:dyDescent="0.25">
      <c r="E36" s="20"/>
      <c r="F36" s="22"/>
      <c r="G36" s="21"/>
      <c r="K36" s="20"/>
    </row>
    <row r="37" spans="5:11" x14ac:dyDescent="0.25">
      <c r="E37" s="20"/>
      <c r="F37" s="22"/>
      <c r="G37" s="21"/>
      <c r="K37" s="20"/>
    </row>
    <row r="38" spans="5:11" x14ac:dyDescent="0.25">
      <c r="E38" s="20"/>
      <c r="F38" s="22"/>
      <c r="G38" s="21"/>
      <c r="K38" s="20"/>
    </row>
    <row r="39" spans="5:11" x14ac:dyDescent="0.25">
      <c r="E39" s="20"/>
      <c r="F39" s="24"/>
      <c r="G39" s="21"/>
      <c r="K39" s="20"/>
    </row>
    <row r="40" spans="5:11" x14ac:dyDescent="0.25">
      <c r="E40" s="20"/>
      <c r="F40" s="22"/>
      <c r="G40" s="21"/>
      <c r="K40" s="20"/>
    </row>
    <row r="41" spans="5:11" x14ac:dyDescent="0.25">
      <c r="E41" s="20"/>
      <c r="F41" s="22"/>
      <c r="G41" s="21"/>
      <c r="K41" s="18"/>
    </row>
    <row r="42" spans="5:11" x14ac:dyDescent="0.25">
      <c r="E42" s="18"/>
      <c r="F42" s="22"/>
      <c r="G42" s="21"/>
      <c r="K42" s="18"/>
    </row>
    <row r="43" spans="5:11" x14ac:dyDescent="0.25">
      <c r="E43" s="18"/>
      <c r="F43" s="22"/>
      <c r="G43" s="21"/>
      <c r="K43" s="20"/>
    </row>
    <row r="44" spans="5:11" x14ac:dyDescent="0.25">
      <c r="E44" s="20"/>
      <c r="F44" s="22"/>
      <c r="G44" s="21"/>
      <c r="K44" s="20"/>
    </row>
    <row r="45" spans="5:11" x14ac:dyDescent="0.25">
      <c r="E45" s="20"/>
      <c r="F45" s="22"/>
      <c r="G45" s="21"/>
      <c r="K45" s="20"/>
    </row>
    <row r="46" spans="5:11" x14ac:dyDescent="0.25">
      <c r="E46" s="20"/>
      <c r="F46" s="22"/>
      <c r="G46" s="21"/>
      <c r="K46" s="20"/>
    </row>
    <row r="47" spans="5:11" x14ac:dyDescent="0.25">
      <c r="E47" s="20"/>
      <c r="F47" s="22"/>
      <c r="G47" s="21"/>
      <c r="K47" s="20"/>
    </row>
    <row r="48" spans="5:11" x14ac:dyDescent="0.25">
      <c r="E48" s="20"/>
      <c r="F48" s="22"/>
      <c r="G48" s="21"/>
    </row>
    <row r="58" spans="6:11" x14ac:dyDescent="0.25">
      <c r="F58" s="25"/>
    </row>
    <row r="64" spans="6:11" x14ac:dyDescent="0.25">
      <c r="K64" s="26"/>
    </row>
  </sheetData>
  <sheetProtection algorithmName="SHA-512" hashValue="6e0MhKzR76CAEp2PWTZgP6/nwSZ9yERHhKPvzUUq44Z6p+kTqUDfwNmsBUiUlWrlnba/sain5xdXtVuCYu/V1A==" saltValue="d3/02RYzpgxNXvoLFj+GNw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41" priority="1" stopIfTrue="1" operator="between">
      <formula>-2</formula>
      <formula>2</formula>
    </cfRule>
    <cfRule type="cellIs" dxfId="40" priority="2" stopIfTrue="1" operator="between">
      <formula>-3</formula>
      <formula>3</formula>
    </cfRule>
    <cfRule type="cellIs" dxfId="39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27</v>
      </c>
      <c r="E1" s="3"/>
      <c r="F1" s="4"/>
    </row>
    <row r="2" spans="1:9" ht="18" x14ac:dyDescent="0.25">
      <c r="C2" s="5" t="s">
        <v>3</v>
      </c>
      <c r="D2" s="30">
        <v>99.9</v>
      </c>
      <c r="E2" s="33" t="s">
        <v>4</v>
      </c>
    </row>
    <row r="3" spans="1:9" ht="18" x14ac:dyDescent="0.25">
      <c r="C3" s="5" t="s">
        <v>15</v>
      </c>
      <c r="D3" s="30">
        <v>99.12</v>
      </c>
      <c r="E3" s="33" t="s">
        <v>4</v>
      </c>
      <c r="F3" s="7"/>
    </row>
    <row r="4" spans="1:9" ht="18" x14ac:dyDescent="0.25">
      <c r="C4" s="5" t="s">
        <v>16</v>
      </c>
      <c r="D4" s="6">
        <v>5.39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5.4378531073446323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98.1</v>
      </c>
      <c r="E11" s="29">
        <v>-0.19</v>
      </c>
      <c r="F11" s="13">
        <f t="shared" ref="F11:F16" si="0">((D11-D$2)/D$2)*100</f>
        <v>-1.8018018018018132</v>
      </c>
      <c r="H11" s="14">
        <f t="shared" ref="H11:H16" si="1">(100+F11)/100</f>
        <v>0.98198198198198183</v>
      </c>
      <c r="I11" s="1">
        <f t="shared" ref="I11:I29" si="2">1+($D$3-$D$2)/$D$2</f>
        <v>0.99219219219219223</v>
      </c>
    </row>
    <row r="12" spans="1:9" x14ac:dyDescent="0.25">
      <c r="C12" s="28">
        <v>223</v>
      </c>
      <c r="D12" s="31">
        <v>108.2</v>
      </c>
      <c r="E12" s="29">
        <v>1.68</v>
      </c>
      <c r="F12" s="13">
        <f t="shared" si="0"/>
        <v>8.3083083083083054</v>
      </c>
      <c r="H12" s="14">
        <f t="shared" si="1"/>
        <v>1.0830830830830831</v>
      </c>
      <c r="I12" s="1">
        <f t="shared" si="2"/>
        <v>0.99219219219219223</v>
      </c>
    </row>
    <row r="13" spans="1:9" x14ac:dyDescent="0.25">
      <c r="C13" s="28">
        <v>225</v>
      </c>
      <c r="D13" s="31">
        <v>96.6</v>
      </c>
      <c r="E13" s="29">
        <v>-0.47</v>
      </c>
      <c r="F13" s="13">
        <f t="shared" si="0"/>
        <v>-3.3033033033033141</v>
      </c>
      <c r="H13" s="14">
        <f t="shared" si="1"/>
        <v>0.96696696696696693</v>
      </c>
      <c r="I13" s="1">
        <f t="shared" si="2"/>
        <v>0.99219219219219223</v>
      </c>
    </row>
    <row r="14" spans="1:9" x14ac:dyDescent="0.25">
      <c r="C14" s="28">
        <v>295</v>
      </c>
      <c r="D14" s="31">
        <v>102.1</v>
      </c>
      <c r="E14" s="29">
        <v>0.55000000000000004</v>
      </c>
      <c r="F14" s="13">
        <f t="shared" si="0"/>
        <v>2.2022022022021908</v>
      </c>
      <c r="H14" s="14">
        <f t="shared" si="1"/>
        <v>1.022022022022022</v>
      </c>
      <c r="I14" s="1">
        <f t="shared" si="2"/>
        <v>0.99219219219219223</v>
      </c>
    </row>
    <row r="15" spans="1:9" x14ac:dyDescent="0.25">
      <c r="C15" s="28">
        <v>339</v>
      </c>
      <c r="D15" s="31">
        <v>95.8</v>
      </c>
      <c r="E15" s="29">
        <v>-0.62</v>
      </c>
      <c r="F15" s="13">
        <f t="shared" si="0"/>
        <v>-4.1041041041041124</v>
      </c>
      <c r="H15" s="14">
        <f t="shared" si="1"/>
        <v>0.95895895895895888</v>
      </c>
      <c r="I15" s="1">
        <f t="shared" si="2"/>
        <v>0.99219219219219223</v>
      </c>
    </row>
    <row r="16" spans="1:9" x14ac:dyDescent="0.25">
      <c r="C16" s="28">
        <v>446</v>
      </c>
      <c r="D16" s="31">
        <v>73.900000000000006</v>
      </c>
      <c r="E16" s="29">
        <v>-4.68</v>
      </c>
      <c r="F16" s="13">
        <f t="shared" si="0"/>
        <v>-26.026026026026024</v>
      </c>
      <c r="H16" s="14">
        <f t="shared" si="1"/>
        <v>0.73973973973973983</v>
      </c>
      <c r="I16" s="1">
        <f t="shared" si="2"/>
        <v>0.99219219219219223</v>
      </c>
    </row>
    <row r="17" spans="3:9" x14ac:dyDescent="0.25">
      <c r="C17" s="28">
        <v>509</v>
      </c>
      <c r="D17" s="31">
        <v>96.9</v>
      </c>
      <c r="E17" s="29">
        <v>-0.41</v>
      </c>
      <c r="F17" s="13">
        <f t="shared" ref="F17:F29" si="3">((D17-D$2)/D$2)*100</f>
        <v>-3.0030030030030028</v>
      </c>
      <c r="H17" s="14">
        <f t="shared" ref="H17:H29" si="4">(100+F17)/100</f>
        <v>0.96996996996996998</v>
      </c>
      <c r="I17" s="1">
        <f t="shared" si="2"/>
        <v>0.99219219219219223</v>
      </c>
    </row>
    <row r="18" spans="3:9" x14ac:dyDescent="0.25">
      <c r="C18" s="28">
        <v>512</v>
      </c>
      <c r="D18" s="31">
        <v>109</v>
      </c>
      <c r="E18" s="29">
        <v>1.83</v>
      </c>
      <c r="F18" s="13">
        <f t="shared" si="3"/>
        <v>9.1091091091091023</v>
      </c>
      <c r="H18" s="14">
        <f t="shared" si="4"/>
        <v>1.0910910910910909</v>
      </c>
      <c r="I18" s="1">
        <f t="shared" si="2"/>
        <v>0.99219219219219223</v>
      </c>
    </row>
    <row r="19" spans="3:9" x14ac:dyDescent="0.25">
      <c r="C19" s="28">
        <v>551</v>
      </c>
      <c r="D19" s="31">
        <v>98.8</v>
      </c>
      <c r="E19" s="29">
        <v>-0.06</v>
      </c>
      <c r="F19" s="13">
        <f t="shared" si="3"/>
        <v>-1.1011011011011096</v>
      </c>
      <c r="H19" s="14">
        <f t="shared" si="4"/>
        <v>0.9889889889889889</v>
      </c>
      <c r="I19" s="1">
        <f t="shared" si="2"/>
        <v>0.99219219219219223</v>
      </c>
    </row>
    <row r="20" spans="3:9" x14ac:dyDescent="0.25">
      <c r="C20" s="28">
        <v>579</v>
      </c>
      <c r="D20" s="31">
        <v>100</v>
      </c>
      <c r="E20" s="29">
        <v>0.16</v>
      </c>
      <c r="F20" s="13">
        <f t="shared" si="3"/>
        <v>0.1001001001000944</v>
      </c>
      <c r="H20" s="14">
        <f t="shared" si="4"/>
        <v>1.0010010010010009</v>
      </c>
      <c r="I20" s="1">
        <f t="shared" si="2"/>
        <v>0.99219219219219223</v>
      </c>
    </row>
    <row r="21" spans="3:9" x14ac:dyDescent="0.25">
      <c r="C21" s="28">
        <v>591</v>
      </c>
      <c r="D21" s="31">
        <v>107.3</v>
      </c>
      <c r="E21" s="29">
        <v>1.52</v>
      </c>
      <c r="F21" s="13">
        <f t="shared" si="3"/>
        <v>7.4074074074073986</v>
      </c>
      <c r="H21" s="14">
        <f t="shared" si="4"/>
        <v>1.074074074074074</v>
      </c>
      <c r="I21" s="1">
        <f t="shared" si="2"/>
        <v>0.99219219219219223</v>
      </c>
    </row>
    <row r="22" spans="3:9" x14ac:dyDescent="0.25">
      <c r="C22" s="28">
        <v>615</v>
      </c>
      <c r="D22" s="31">
        <v>96</v>
      </c>
      <c r="E22" s="29">
        <v>-0.57999999999999996</v>
      </c>
      <c r="F22" s="13">
        <f t="shared" si="3"/>
        <v>-3.9039039039039096</v>
      </c>
      <c r="H22" s="14">
        <f t="shared" si="4"/>
        <v>0.96096096096096095</v>
      </c>
      <c r="I22" s="1">
        <f t="shared" si="2"/>
        <v>0.99219219219219223</v>
      </c>
    </row>
    <row r="23" spans="3:9" x14ac:dyDescent="0.25">
      <c r="C23" s="28">
        <v>644</v>
      </c>
      <c r="D23" s="31">
        <v>103</v>
      </c>
      <c r="E23" s="29">
        <v>0.72</v>
      </c>
      <c r="F23" s="13">
        <f t="shared" si="3"/>
        <v>3.1031031031030976</v>
      </c>
      <c r="H23" s="14">
        <f t="shared" si="4"/>
        <v>1.0310310310310309</v>
      </c>
      <c r="I23" s="1">
        <f t="shared" si="2"/>
        <v>0.99219219219219223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0.99219219219219223</v>
      </c>
    </row>
    <row r="25" spans="3:9" x14ac:dyDescent="0.25">
      <c r="C25" s="28">
        <v>689</v>
      </c>
      <c r="D25" s="31">
        <v>95.5</v>
      </c>
      <c r="E25" s="29">
        <v>-0.67</v>
      </c>
      <c r="F25" s="13">
        <f t="shared" si="3"/>
        <v>-4.4044044044044099</v>
      </c>
      <c r="H25" s="14">
        <f t="shared" si="4"/>
        <v>0.95595595595595595</v>
      </c>
      <c r="I25" s="1">
        <f t="shared" si="2"/>
        <v>0.99219219219219223</v>
      </c>
    </row>
    <row r="26" spans="3:9" x14ac:dyDescent="0.25">
      <c r="C26" s="28">
        <v>744</v>
      </c>
      <c r="D26" s="31">
        <v>96.6</v>
      </c>
      <c r="E26" s="29">
        <v>-0.47</v>
      </c>
      <c r="F26" s="13">
        <f t="shared" si="3"/>
        <v>-3.3033033033033141</v>
      </c>
      <c r="H26" s="14">
        <f t="shared" si="4"/>
        <v>0.96696696696696693</v>
      </c>
      <c r="I26" s="1">
        <f t="shared" si="2"/>
        <v>0.99219219219219223</v>
      </c>
    </row>
    <row r="27" spans="3:9" x14ac:dyDescent="0.25">
      <c r="C27" s="13">
        <v>807</v>
      </c>
      <c r="D27" s="31">
        <v>92.7</v>
      </c>
      <c r="E27" s="29">
        <v>-1.19</v>
      </c>
      <c r="F27" s="13">
        <f t="shared" si="3"/>
        <v>-7.20720720720721</v>
      </c>
      <c r="H27" s="14">
        <f t="shared" si="4"/>
        <v>0.927927927927928</v>
      </c>
      <c r="I27" s="1">
        <f t="shared" si="2"/>
        <v>0.99219219219219223</v>
      </c>
    </row>
    <row r="28" spans="3:9" x14ac:dyDescent="0.25">
      <c r="C28" s="13">
        <v>904</v>
      </c>
      <c r="D28" s="31">
        <v>98.4</v>
      </c>
      <c r="E28" s="29">
        <v>-0.13</v>
      </c>
      <c r="F28" s="13">
        <f t="shared" si="3"/>
        <v>-1.5015015015015014</v>
      </c>
      <c r="H28" s="14">
        <f t="shared" si="4"/>
        <v>0.98498498498498488</v>
      </c>
      <c r="I28" s="1">
        <f t="shared" si="2"/>
        <v>0.99219219219219223</v>
      </c>
    </row>
    <row r="29" spans="3:9" x14ac:dyDescent="0.25">
      <c r="C29" s="13">
        <v>928</v>
      </c>
      <c r="D29" s="31">
        <v>101</v>
      </c>
      <c r="E29" s="29">
        <v>0.35</v>
      </c>
      <c r="F29" s="13">
        <f t="shared" si="3"/>
        <v>1.1011011011010954</v>
      </c>
      <c r="H29" s="14">
        <f t="shared" si="4"/>
        <v>1.0110110110110109</v>
      </c>
      <c r="I29" s="1">
        <f t="shared" si="2"/>
        <v>0.99219219219219223</v>
      </c>
    </row>
  </sheetData>
  <sheetProtection algorithmName="SHA-512" hashValue="hGO1VneK+R4rqKwAJs0u06xTAXPRGMKdKp+9CtfCzUO1YuHMD896EzHYZPYdTvfgN0mgCoyQpXGNdyL+yIpHWw==" saltValue="jBgCdU5Z8lI1PbtiUS8D4w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38" priority="1" stopIfTrue="1" operator="between">
      <formula>-2</formula>
      <formula>2</formula>
    </cfRule>
    <cfRule type="cellIs" dxfId="37" priority="2" stopIfTrue="1" operator="between">
      <formula>-3</formula>
      <formula>3</formula>
    </cfRule>
    <cfRule type="cellIs" dxfId="3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7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38</v>
      </c>
      <c r="E1" s="3"/>
      <c r="F1" s="4"/>
    </row>
    <row r="2" spans="1:9" ht="18" x14ac:dyDescent="0.25">
      <c r="C2" s="5" t="s">
        <v>3</v>
      </c>
      <c r="D2" s="30">
        <v>432</v>
      </c>
      <c r="E2" s="33" t="s">
        <v>4</v>
      </c>
    </row>
    <row r="3" spans="1:9" ht="18" x14ac:dyDescent="0.25">
      <c r="C3" s="5" t="s">
        <v>15</v>
      </c>
      <c r="D3" s="30">
        <v>429.6</v>
      </c>
      <c r="E3" s="33" t="s">
        <v>4</v>
      </c>
      <c r="F3" s="7"/>
    </row>
    <row r="4" spans="1:9" ht="18" x14ac:dyDescent="0.25">
      <c r="C4" s="5" t="s">
        <v>16</v>
      </c>
      <c r="D4" s="6">
        <v>11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2.5605214152700184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435.5</v>
      </c>
      <c r="E11" s="29">
        <v>0.53</v>
      </c>
      <c r="F11" s="13">
        <f t="shared" ref="F11:F16" si="0">((D11-D$2)/D$2)*100</f>
        <v>0.81018518518518512</v>
      </c>
      <c r="H11" s="14">
        <f t="shared" ref="H11:H16" si="1">(100+F11)/100</f>
        <v>1.0081018518518519</v>
      </c>
      <c r="I11" s="1">
        <f t="shared" ref="I11:I29" si="2">1+($D$3-$D$2)/$D$2</f>
        <v>0.99444444444444446</v>
      </c>
    </row>
    <row r="12" spans="1:9" x14ac:dyDescent="0.25">
      <c r="C12" s="28">
        <v>223</v>
      </c>
      <c r="D12" s="31">
        <v>441.4</v>
      </c>
      <c r="E12" s="29">
        <v>1.07</v>
      </c>
      <c r="F12" s="13">
        <f t="shared" si="0"/>
        <v>2.1759259259259207</v>
      </c>
      <c r="H12" s="14">
        <f t="shared" si="1"/>
        <v>1.0217592592592593</v>
      </c>
      <c r="I12" s="1">
        <f t="shared" si="2"/>
        <v>0.99444444444444446</v>
      </c>
    </row>
    <row r="13" spans="1:9" x14ac:dyDescent="0.25">
      <c r="C13" s="28">
        <v>225</v>
      </c>
      <c r="D13" s="31">
        <v>420.7</v>
      </c>
      <c r="E13" s="29">
        <v>-0.81</v>
      </c>
      <c r="F13" s="13">
        <f t="shared" si="0"/>
        <v>-2.6157407407407436</v>
      </c>
      <c r="H13" s="14">
        <f t="shared" si="1"/>
        <v>0.97384259259259254</v>
      </c>
      <c r="I13" s="1">
        <f t="shared" si="2"/>
        <v>0.99444444444444446</v>
      </c>
    </row>
    <row r="14" spans="1:9" x14ac:dyDescent="0.25">
      <c r="C14" s="28">
        <v>295</v>
      </c>
      <c r="D14" s="31">
        <v>436</v>
      </c>
      <c r="E14" s="29">
        <v>0.57999999999999996</v>
      </c>
      <c r="F14" s="13">
        <f t="shared" si="0"/>
        <v>0.92592592592592582</v>
      </c>
      <c r="H14" s="14">
        <f t="shared" si="1"/>
        <v>1.0092592592592593</v>
      </c>
      <c r="I14" s="1">
        <f t="shared" si="2"/>
        <v>0.99444444444444446</v>
      </c>
    </row>
    <row r="15" spans="1:9" x14ac:dyDescent="0.25">
      <c r="C15" s="28">
        <v>339</v>
      </c>
      <c r="D15" s="31">
        <v>414</v>
      </c>
      <c r="E15" s="29">
        <v>-1.42</v>
      </c>
      <c r="F15" s="13">
        <f t="shared" si="0"/>
        <v>-4.1666666666666661</v>
      </c>
      <c r="H15" s="14">
        <f t="shared" si="1"/>
        <v>0.95833333333333326</v>
      </c>
      <c r="I15" s="1">
        <f t="shared" si="2"/>
        <v>0.99444444444444446</v>
      </c>
    </row>
    <row r="16" spans="1:9" x14ac:dyDescent="0.25">
      <c r="C16" s="28">
        <v>446</v>
      </c>
      <c r="D16" s="31">
        <v>421</v>
      </c>
      <c r="E16" s="29">
        <v>-0.78</v>
      </c>
      <c r="F16" s="13">
        <f t="shared" si="0"/>
        <v>-2.5462962962962963</v>
      </c>
      <c r="H16" s="14">
        <f t="shared" si="1"/>
        <v>0.97453703703703709</v>
      </c>
      <c r="I16" s="1">
        <f t="shared" si="2"/>
        <v>0.99444444444444446</v>
      </c>
    </row>
    <row r="17" spans="3:9" x14ac:dyDescent="0.25">
      <c r="C17" s="28">
        <v>509</v>
      </c>
      <c r="D17" s="31">
        <v>430</v>
      </c>
      <c r="E17" s="29">
        <v>0.03</v>
      </c>
      <c r="F17" s="13">
        <f t="shared" ref="F17:F29" si="3">((D17-D$2)/D$2)*100</f>
        <v>-0.46296296296296291</v>
      </c>
      <c r="H17" s="14">
        <f t="shared" ref="H17:H29" si="4">(100+F17)/100</f>
        <v>0.99537037037037035</v>
      </c>
      <c r="I17" s="1">
        <f t="shared" si="2"/>
        <v>0.99444444444444446</v>
      </c>
    </row>
    <row r="18" spans="3:9" x14ac:dyDescent="0.25">
      <c r="C18" s="28">
        <v>512</v>
      </c>
      <c r="D18" s="31">
        <v>431</v>
      </c>
      <c r="E18" s="29">
        <v>0.12</v>
      </c>
      <c r="F18" s="13">
        <f t="shared" si="3"/>
        <v>-0.23148148148148145</v>
      </c>
      <c r="H18" s="14">
        <f t="shared" si="4"/>
        <v>0.99768518518518523</v>
      </c>
      <c r="I18" s="1">
        <f t="shared" si="2"/>
        <v>0.99444444444444446</v>
      </c>
    </row>
    <row r="19" spans="3:9" x14ac:dyDescent="0.25">
      <c r="C19" s="28">
        <v>551</v>
      </c>
      <c r="D19" s="31">
        <v>438</v>
      </c>
      <c r="E19" s="29">
        <v>0.76</v>
      </c>
      <c r="F19" s="13">
        <f t="shared" si="3"/>
        <v>1.3888888888888888</v>
      </c>
      <c r="H19" s="14">
        <f t="shared" si="4"/>
        <v>1.0138888888888888</v>
      </c>
      <c r="I19" s="1">
        <f t="shared" si="2"/>
        <v>0.99444444444444446</v>
      </c>
    </row>
    <row r="20" spans="3:9" x14ac:dyDescent="0.25">
      <c r="C20" s="28">
        <v>579</v>
      </c>
      <c r="D20" s="31">
        <v>436.3</v>
      </c>
      <c r="E20" s="29">
        <v>0.6</v>
      </c>
      <c r="F20" s="13">
        <f t="shared" si="3"/>
        <v>0.99537037037037301</v>
      </c>
      <c r="H20" s="14">
        <f t="shared" si="4"/>
        <v>1.0099537037037036</v>
      </c>
      <c r="I20" s="1">
        <f t="shared" si="2"/>
        <v>0.99444444444444446</v>
      </c>
    </row>
    <row r="21" spans="3:9" x14ac:dyDescent="0.25">
      <c r="C21" s="28">
        <v>591</v>
      </c>
      <c r="D21" s="31">
        <v>427.6</v>
      </c>
      <c r="E21" s="29">
        <v>-0.19</v>
      </c>
      <c r="F21" s="13">
        <f t="shared" si="3"/>
        <v>-1.0185185185185133</v>
      </c>
      <c r="H21" s="14">
        <f t="shared" si="4"/>
        <v>0.98981481481481481</v>
      </c>
      <c r="I21" s="1">
        <f t="shared" si="2"/>
        <v>0.99444444444444446</v>
      </c>
    </row>
    <row r="22" spans="3:9" x14ac:dyDescent="0.25">
      <c r="C22" s="28">
        <v>615</v>
      </c>
      <c r="D22" s="31">
        <v>417</v>
      </c>
      <c r="E22" s="29">
        <v>-1.1499999999999999</v>
      </c>
      <c r="F22" s="13">
        <f t="shared" si="3"/>
        <v>-3.4722222222222223</v>
      </c>
      <c r="H22" s="14">
        <f t="shared" si="4"/>
        <v>0.96527777777777768</v>
      </c>
      <c r="I22" s="1">
        <f t="shared" si="2"/>
        <v>0.99444444444444446</v>
      </c>
    </row>
    <row r="23" spans="3:9" x14ac:dyDescent="0.25">
      <c r="C23" s="28">
        <v>644</v>
      </c>
      <c r="D23" s="31">
        <v>440</v>
      </c>
      <c r="E23" s="29">
        <v>0.94</v>
      </c>
      <c r="F23" s="13">
        <f t="shared" si="3"/>
        <v>1.8518518518518516</v>
      </c>
      <c r="H23" s="14">
        <f t="shared" si="4"/>
        <v>1.0185185185185184</v>
      </c>
      <c r="I23" s="1">
        <f t="shared" si="2"/>
        <v>0.99444444444444446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0.99444444444444446</v>
      </c>
    </row>
    <row r="25" spans="3:9" x14ac:dyDescent="0.25">
      <c r="C25" s="28">
        <v>689</v>
      </c>
      <c r="D25" s="31">
        <v>421</v>
      </c>
      <c r="E25" s="29">
        <v>-0.78</v>
      </c>
      <c r="F25" s="13">
        <f t="shared" si="3"/>
        <v>-2.5462962962962963</v>
      </c>
      <c r="H25" s="14">
        <f t="shared" si="4"/>
        <v>0.97453703703703709</v>
      </c>
      <c r="I25" s="1">
        <f t="shared" si="2"/>
        <v>0.99444444444444446</v>
      </c>
    </row>
    <row r="26" spans="3:9" x14ac:dyDescent="0.25">
      <c r="C26" s="28">
        <v>744</v>
      </c>
      <c r="D26" s="31">
        <v>429</v>
      </c>
      <c r="E26" s="29">
        <v>-0.06</v>
      </c>
      <c r="F26" s="13">
        <f t="shared" si="3"/>
        <v>-0.69444444444444442</v>
      </c>
      <c r="H26" s="14">
        <f t="shared" si="4"/>
        <v>0.99305555555555558</v>
      </c>
      <c r="I26" s="1">
        <f t="shared" si="2"/>
        <v>0.99444444444444446</v>
      </c>
    </row>
    <row r="27" spans="3:9" x14ac:dyDescent="0.25">
      <c r="C27" s="13">
        <v>807</v>
      </c>
      <c r="D27" s="31">
        <v>405.8</v>
      </c>
      <c r="E27" s="29">
        <v>-2.16</v>
      </c>
      <c r="F27" s="13">
        <f t="shared" si="3"/>
        <v>-6.0648148148148122</v>
      </c>
      <c r="H27" s="14">
        <f t="shared" si="4"/>
        <v>0.93935185185185188</v>
      </c>
      <c r="I27" s="1">
        <f t="shared" si="2"/>
        <v>0.99444444444444446</v>
      </c>
    </row>
    <row r="28" spans="3:9" x14ac:dyDescent="0.25">
      <c r="C28" s="13">
        <v>904</v>
      </c>
      <c r="D28" s="31">
        <v>440</v>
      </c>
      <c r="E28" s="29">
        <v>0.94</v>
      </c>
      <c r="F28" s="13">
        <f t="shared" si="3"/>
        <v>1.8518518518518516</v>
      </c>
      <c r="H28" s="14">
        <f t="shared" si="4"/>
        <v>1.0185185185185184</v>
      </c>
      <c r="I28" s="1">
        <f t="shared" si="2"/>
        <v>0.99444444444444446</v>
      </c>
    </row>
    <row r="29" spans="3:9" x14ac:dyDescent="0.25">
      <c r="C29" s="13">
        <v>928</v>
      </c>
      <c r="D29" s="31">
        <v>442</v>
      </c>
      <c r="E29" s="29">
        <v>1.1200000000000001</v>
      </c>
      <c r="F29" s="13">
        <f t="shared" si="3"/>
        <v>2.3148148148148149</v>
      </c>
      <c r="H29" s="14">
        <f t="shared" si="4"/>
        <v>1.0231481481481481</v>
      </c>
      <c r="I29" s="1">
        <f t="shared" si="2"/>
        <v>0.99444444444444446</v>
      </c>
    </row>
  </sheetData>
  <sheetProtection algorithmName="SHA-512" hashValue="wylTTwdXuSsEQ3yW1FCtBZTGAnk94ajjMl4WYbRL+VCJ4LV8gR1/YqnP3ZfKOMhlXkp9TzvICS7HMlD4YXMmJQ==" saltValue="2eYq+LfEO7m7pFEJQCGaLg==" spinCount="100000" sheet="1" objects="1" scenarios="1" selectLockedCells="1" selectUnlockedCells="1"/>
  <conditionalFormatting sqref="E11:E23 E25:E29">
    <cfRule type="cellIs" dxfId="35" priority="1" stopIfTrue="1" operator="between">
      <formula>-2</formula>
      <formula>2</formula>
    </cfRule>
    <cfRule type="cellIs" dxfId="34" priority="2" stopIfTrue="1" operator="between">
      <formula>-3</formula>
      <formula>3</formula>
    </cfRule>
    <cfRule type="cellIs" dxfId="3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9478-C0F3-4DD3-B780-C7EAE8B61A8A}">
  <sheetPr codeName="Sheet14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39</v>
      </c>
      <c r="E1" s="3"/>
      <c r="F1" s="4"/>
    </row>
    <row r="2" spans="1:9" ht="18" x14ac:dyDescent="0.25">
      <c r="C2" s="5" t="s">
        <v>3</v>
      </c>
      <c r="D2" s="30">
        <v>63.6</v>
      </c>
      <c r="E2" s="33" t="s">
        <v>4</v>
      </c>
    </row>
    <row r="3" spans="1:9" ht="18" x14ac:dyDescent="0.25">
      <c r="C3" s="5" t="s">
        <v>15</v>
      </c>
      <c r="D3" s="30">
        <v>59.66</v>
      </c>
      <c r="E3" s="33" t="s">
        <v>4</v>
      </c>
      <c r="F3" s="7"/>
    </row>
    <row r="4" spans="1:9" ht="18" x14ac:dyDescent="0.25">
      <c r="C4" s="5" t="s">
        <v>16</v>
      </c>
      <c r="D4" s="6">
        <v>9.5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15.923566878980894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56.8</v>
      </c>
      <c r="E11" s="29">
        <v>-0.3</v>
      </c>
      <c r="F11" s="13">
        <f t="shared" ref="F11:F16" si="0">((D11-D$2)/D$2)*100</f>
        <v>-10.691823899371075</v>
      </c>
      <c r="H11" s="14">
        <f t="shared" ref="H11:H16" si="1">(100+F11)/100</f>
        <v>0.89308176100628922</v>
      </c>
      <c r="I11" s="1">
        <f t="shared" ref="I11:I29" si="2">1+($D$3-$D$2)/$D$2</f>
        <v>0.93805031446540876</v>
      </c>
    </row>
    <row r="12" spans="1:9" x14ac:dyDescent="0.25">
      <c r="C12" s="28">
        <v>223</v>
      </c>
      <c r="D12" s="31">
        <v>74</v>
      </c>
      <c r="E12" s="29">
        <v>1.51</v>
      </c>
      <c r="F12" s="13">
        <f t="shared" si="0"/>
        <v>16.35220125786163</v>
      </c>
      <c r="H12" s="14">
        <f t="shared" si="1"/>
        <v>1.1635220125786163</v>
      </c>
      <c r="I12" s="1">
        <f t="shared" si="2"/>
        <v>0.93805031446540876</v>
      </c>
    </row>
    <row r="13" spans="1:9" x14ac:dyDescent="0.25">
      <c r="C13" s="28">
        <v>225</v>
      </c>
      <c r="D13" s="31">
        <v>56.4</v>
      </c>
      <c r="E13" s="29">
        <v>-0.34</v>
      </c>
      <c r="F13" s="13">
        <f t="shared" si="0"/>
        <v>-11.320754716981137</v>
      </c>
      <c r="H13" s="14">
        <f t="shared" si="1"/>
        <v>0.88679245283018859</v>
      </c>
      <c r="I13" s="1">
        <f t="shared" si="2"/>
        <v>0.93805031446540876</v>
      </c>
    </row>
    <row r="14" spans="1:9" x14ac:dyDescent="0.25">
      <c r="C14" s="28">
        <v>295</v>
      </c>
      <c r="D14" s="31">
        <v>62.3</v>
      </c>
      <c r="E14" s="29">
        <v>0.28000000000000003</v>
      </c>
      <c r="F14" s="13">
        <f t="shared" si="0"/>
        <v>-2.0440251572327108</v>
      </c>
      <c r="H14" s="14">
        <f t="shared" si="1"/>
        <v>0.97955974842767291</v>
      </c>
      <c r="I14" s="1">
        <f t="shared" si="2"/>
        <v>0.93805031446540876</v>
      </c>
    </row>
    <row r="15" spans="1:9" x14ac:dyDescent="0.25">
      <c r="C15" s="28">
        <v>339</v>
      </c>
      <c r="D15" s="31">
        <v>55.8</v>
      </c>
      <c r="E15" s="29">
        <v>-0.41</v>
      </c>
      <c r="F15" s="13">
        <f t="shared" si="0"/>
        <v>-12.264150943396233</v>
      </c>
      <c r="H15" s="14">
        <f t="shared" si="1"/>
        <v>0.87735849056603765</v>
      </c>
      <c r="I15" s="1">
        <f t="shared" si="2"/>
        <v>0.93805031446540876</v>
      </c>
    </row>
    <row r="16" spans="1:9" x14ac:dyDescent="0.25">
      <c r="C16" s="28">
        <v>446</v>
      </c>
      <c r="D16" s="31">
        <v>47.1</v>
      </c>
      <c r="E16" s="29">
        <v>-1.32</v>
      </c>
      <c r="F16" s="13">
        <f t="shared" si="0"/>
        <v>-25.943396226415093</v>
      </c>
      <c r="H16" s="14">
        <f t="shared" si="1"/>
        <v>0.74056603773584906</v>
      </c>
      <c r="I16" s="1">
        <f t="shared" si="2"/>
        <v>0.93805031446540876</v>
      </c>
    </row>
    <row r="17" spans="3:9" x14ac:dyDescent="0.25">
      <c r="C17" s="28">
        <v>509</v>
      </c>
      <c r="D17" s="31">
        <v>58.5</v>
      </c>
      <c r="E17" s="29">
        <v>-0.12</v>
      </c>
      <c r="F17" s="13">
        <f t="shared" ref="F17:F29" si="3">((D17-D$2)/D$2)*100</f>
        <v>-8.0188679245283048</v>
      </c>
      <c r="H17" s="14">
        <f t="shared" ref="H17:H29" si="4">(100+F17)/100</f>
        <v>0.91981132075471694</v>
      </c>
      <c r="I17" s="1">
        <f t="shared" si="2"/>
        <v>0.93805031446540876</v>
      </c>
    </row>
    <row r="18" spans="3:9" x14ac:dyDescent="0.25">
      <c r="C18" s="28">
        <v>512</v>
      </c>
      <c r="D18" s="31">
        <v>74</v>
      </c>
      <c r="E18" s="29">
        <v>1.51</v>
      </c>
      <c r="F18" s="13">
        <f t="shared" si="3"/>
        <v>16.35220125786163</v>
      </c>
      <c r="H18" s="14">
        <f t="shared" si="4"/>
        <v>1.1635220125786163</v>
      </c>
      <c r="I18" s="1">
        <f t="shared" si="2"/>
        <v>0.93805031446540876</v>
      </c>
    </row>
    <row r="19" spans="3:9" x14ac:dyDescent="0.25">
      <c r="C19" s="28">
        <v>551</v>
      </c>
      <c r="D19" s="31">
        <v>59.7</v>
      </c>
      <c r="E19" s="29">
        <v>0</v>
      </c>
      <c r="F19" s="13">
        <f t="shared" si="3"/>
        <v>-6.1320754716981112</v>
      </c>
      <c r="H19" s="14">
        <f t="shared" si="4"/>
        <v>0.93867924528301883</v>
      </c>
      <c r="I19" s="1">
        <f t="shared" si="2"/>
        <v>0.93805031446540876</v>
      </c>
    </row>
    <row r="20" spans="3:9" x14ac:dyDescent="0.25">
      <c r="C20" s="28">
        <v>579</v>
      </c>
      <c r="D20" s="31">
        <v>67.5</v>
      </c>
      <c r="E20" s="29">
        <v>0.83</v>
      </c>
      <c r="F20" s="13">
        <f t="shared" si="3"/>
        <v>6.1320754716981112</v>
      </c>
      <c r="H20" s="14">
        <f t="shared" si="4"/>
        <v>1.0613207547169812</v>
      </c>
      <c r="I20" s="1">
        <f t="shared" si="2"/>
        <v>0.93805031446540876</v>
      </c>
    </row>
    <row r="21" spans="3:9" x14ac:dyDescent="0.25">
      <c r="C21" s="28">
        <v>591</v>
      </c>
      <c r="D21" s="31">
        <v>49.6</v>
      </c>
      <c r="E21" s="29">
        <v>-1.06</v>
      </c>
      <c r="F21" s="13">
        <f t="shared" si="3"/>
        <v>-22.012578616352201</v>
      </c>
      <c r="H21" s="14">
        <f t="shared" si="4"/>
        <v>0.77987421383647804</v>
      </c>
      <c r="I21" s="1">
        <f t="shared" si="2"/>
        <v>0.93805031446540876</v>
      </c>
    </row>
    <row r="22" spans="3:9" x14ac:dyDescent="0.25">
      <c r="C22" s="28">
        <v>615</v>
      </c>
      <c r="D22" s="31">
        <v>66.5</v>
      </c>
      <c r="E22" s="29">
        <v>0.72</v>
      </c>
      <c r="F22" s="13">
        <f t="shared" si="3"/>
        <v>4.5597484276729539</v>
      </c>
      <c r="H22" s="14">
        <f t="shared" si="4"/>
        <v>1.0455974842767295</v>
      </c>
      <c r="I22" s="1">
        <f t="shared" si="2"/>
        <v>0.93805031446540876</v>
      </c>
    </row>
    <row r="23" spans="3:9" x14ac:dyDescent="0.25">
      <c r="C23" s="28">
        <v>644</v>
      </c>
      <c r="D23" s="31">
        <v>60</v>
      </c>
      <c r="E23" s="29">
        <v>0.04</v>
      </c>
      <c r="F23" s="13">
        <f t="shared" si="3"/>
        <v>-5.6603773584905683</v>
      </c>
      <c r="H23" s="14">
        <f t="shared" si="4"/>
        <v>0.94339622641509435</v>
      </c>
      <c r="I23" s="1">
        <f t="shared" si="2"/>
        <v>0.93805031446540876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0.93805031446540876</v>
      </c>
    </row>
    <row r="25" spans="3:9" x14ac:dyDescent="0.25">
      <c r="C25" s="28">
        <v>689</v>
      </c>
      <c r="D25" s="31">
        <v>53.8</v>
      </c>
      <c r="E25" s="29">
        <v>-0.62</v>
      </c>
      <c r="F25" s="13">
        <f t="shared" si="3"/>
        <v>-15.408805031446548</v>
      </c>
      <c r="H25" s="14">
        <f t="shared" si="4"/>
        <v>0.84591194968553451</v>
      </c>
      <c r="I25" s="1">
        <f t="shared" si="2"/>
        <v>0.93805031446540876</v>
      </c>
    </row>
    <row r="26" spans="3:9" x14ac:dyDescent="0.25">
      <c r="C26" s="28">
        <v>744</v>
      </c>
      <c r="D26" s="31">
        <v>72.7</v>
      </c>
      <c r="E26" s="29">
        <v>1.37</v>
      </c>
      <c r="F26" s="13">
        <f t="shared" si="3"/>
        <v>14.308176100628934</v>
      </c>
      <c r="H26" s="14">
        <f t="shared" si="4"/>
        <v>1.1430817610062893</v>
      </c>
      <c r="I26" s="1">
        <f t="shared" si="2"/>
        <v>0.93805031446540876</v>
      </c>
    </row>
    <row r="27" spans="3:9" x14ac:dyDescent="0.25">
      <c r="C27" s="13">
        <v>807</v>
      </c>
      <c r="D27" s="31">
        <v>52.6</v>
      </c>
      <c r="E27" s="29">
        <v>-0.74</v>
      </c>
      <c r="F27" s="13">
        <f t="shared" si="3"/>
        <v>-17.29559748427673</v>
      </c>
      <c r="H27" s="14">
        <f t="shared" si="4"/>
        <v>0.82704402515723274</v>
      </c>
      <c r="I27" s="1">
        <f t="shared" si="2"/>
        <v>0.93805031446540876</v>
      </c>
    </row>
    <row r="28" spans="3:9" x14ac:dyDescent="0.25">
      <c r="C28" s="13">
        <v>904</v>
      </c>
      <c r="D28" s="31">
        <v>48.7</v>
      </c>
      <c r="E28" s="29">
        <v>-1.1499999999999999</v>
      </c>
      <c r="F28" s="13">
        <f t="shared" si="3"/>
        <v>-23.427672955974842</v>
      </c>
      <c r="H28" s="14">
        <f t="shared" si="4"/>
        <v>0.76572327044025157</v>
      </c>
      <c r="I28" s="1">
        <f t="shared" si="2"/>
        <v>0.93805031446540876</v>
      </c>
    </row>
    <row r="29" spans="3:9" x14ac:dyDescent="0.25">
      <c r="C29" s="13">
        <v>928</v>
      </c>
      <c r="D29" s="31">
        <v>58</v>
      </c>
      <c r="E29" s="29">
        <v>-0.17</v>
      </c>
      <c r="F29" s="13">
        <f t="shared" si="3"/>
        <v>-8.8050314465408821</v>
      </c>
      <c r="H29" s="14">
        <f t="shared" si="4"/>
        <v>0.91194968553459121</v>
      </c>
      <c r="I29" s="1">
        <f t="shared" si="2"/>
        <v>0.93805031446540876</v>
      </c>
    </row>
  </sheetData>
  <sheetProtection algorithmName="SHA-512" hashValue="uMGSnaiYTneMcMPCTZqOBI1VcQt2ACoGKupxfGSdSWN4OwZRg3VknAg/PpMckLbAqn0xUlCtVmbg0Y/JUyEOkg==" saltValue="0cDPDTvMzrbYzTfXS6dTow==" spinCount="100000" sheet="1" objects="1" scenarios="1" selectLockedCells="1" selectUnlockedCells="1"/>
  <conditionalFormatting sqref="E11:E23 E25:E29">
    <cfRule type="cellIs" dxfId="32" priority="1" stopIfTrue="1" operator="between">
      <formula>-2</formula>
      <formula>2</formula>
    </cfRule>
    <cfRule type="cellIs" dxfId="31" priority="2" stopIfTrue="1" operator="between">
      <formula>-3</formula>
      <formula>3</formula>
    </cfRule>
    <cfRule type="cellIs" dxfId="3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I29"/>
  <sheetViews>
    <sheetView zoomScale="80" zoomScaleNormal="80" workbookViewId="0">
      <selection activeCell="D3" sqref="D3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2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22</v>
      </c>
      <c r="E1" s="3"/>
      <c r="F1" s="4"/>
    </row>
    <row r="2" spans="1:9" ht="18" x14ac:dyDescent="0.25">
      <c r="C2" s="5" t="s">
        <v>3</v>
      </c>
      <c r="D2" s="30">
        <v>264.7</v>
      </c>
      <c r="E2" s="33" t="s">
        <v>4</v>
      </c>
    </row>
    <row r="3" spans="1:9" ht="18" x14ac:dyDescent="0.25">
      <c r="C3" s="5" t="s">
        <v>15</v>
      </c>
      <c r="D3" s="30">
        <v>263.3</v>
      </c>
      <c r="E3" s="33" t="s">
        <v>4</v>
      </c>
      <c r="F3" s="7"/>
    </row>
    <row r="4" spans="1:9" ht="18" x14ac:dyDescent="0.25">
      <c r="C4" s="5" t="s">
        <v>16</v>
      </c>
      <c r="D4" s="6">
        <v>7.5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2.8484618306114697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263.39999999999998</v>
      </c>
      <c r="E11" s="29">
        <v>0.01</v>
      </c>
      <c r="F11" s="13">
        <f t="shared" ref="F11:F16" si="0">((D11-D$2)/D$2)*100</f>
        <v>-0.49112202493389173</v>
      </c>
      <c r="H11" s="14">
        <f t="shared" ref="H11:H16" si="1">(100+F11)/100</f>
        <v>0.99508877975066112</v>
      </c>
      <c r="I11" s="1">
        <f t="shared" ref="I11:I29" si="2">1+($D$3-$D$2)/$D$2</f>
        <v>0.99471099357763515</v>
      </c>
    </row>
    <row r="12" spans="1:9" x14ac:dyDescent="0.25">
      <c r="C12" s="28">
        <v>223</v>
      </c>
      <c r="D12" s="31">
        <v>272</v>
      </c>
      <c r="E12" s="29">
        <v>1.1599999999999999</v>
      </c>
      <c r="F12" s="13">
        <f t="shared" si="0"/>
        <v>2.7578390630902954</v>
      </c>
      <c r="H12" s="14">
        <f t="shared" si="1"/>
        <v>1.0275783906309031</v>
      </c>
      <c r="I12" s="1">
        <f t="shared" si="2"/>
        <v>0.99471099357763515</v>
      </c>
    </row>
    <row r="13" spans="1:9" x14ac:dyDescent="0.25">
      <c r="C13" s="28">
        <v>225</v>
      </c>
      <c r="D13" s="31">
        <v>255.5</v>
      </c>
      <c r="E13" s="29">
        <v>-1.04</v>
      </c>
      <c r="F13" s="13">
        <f t="shared" si="0"/>
        <v>-3.4756327918398147</v>
      </c>
      <c r="H13" s="14">
        <f t="shared" si="1"/>
        <v>0.96524367208160189</v>
      </c>
      <c r="I13" s="1">
        <f t="shared" si="2"/>
        <v>0.99471099357763515</v>
      </c>
    </row>
    <row r="14" spans="1:9" x14ac:dyDescent="0.25">
      <c r="C14" s="28">
        <v>295</v>
      </c>
      <c r="D14" s="31">
        <v>269</v>
      </c>
      <c r="E14" s="29">
        <v>0.76</v>
      </c>
      <c r="F14" s="13">
        <f t="shared" si="0"/>
        <v>1.6244805440120933</v>
      </c>
      <c r="H14" s="14">
        <f t="shared" si="1"/>
        <v>1.016244805440121</v>
      </c>
      <c r="I14" s="1">
        <f t="shared" si="2"/>
        <v>0.99471099357763515</v>
      </c>
    </row>
    <row r="15" spans="1:9" x14ac:dyDescent="0.25">
      <c r="C15" s="28">
        <v>339</v>
      </c>
      <c r="D15" s="31">
        <v>259</v>
      </c>
      <c r="E15" s="29">
        <v>-0.57999999999999996</v>
      </c>
      <c r="F15" s="13">
        <f t="shared" si="0"/>
        <v>-2.1533811862485792</v>
      </c>
      <c r="H15" s="14">
        <f t="shared" si="1"/>
        <v>0.97846618813751418</v>
      </c>
      <c r="I15" s="1">
        <f t="shared" si="2"/>
        <v>0.99471099357763515</v>
      </c>
    </row>
    <row r="16" spans="1:9" x14ac:dyDescent="0.25">
      <c r="C16" s="28">
        <v>446</v>
      </c>
      <c r="D16" s="31">
        <v>257</v>
      </c>
      <c r="E16" s="29">
        <v>-0.84</v>
      </c>
      <c r="F16" s="13">
        <f t="shared" si="0"/>
        <v>-2.9089535323007136</v>
      </c>
      <c r="H16" s="14">
        <f t="shared" si="1"/>
        <v>0.97091046467699282</v>
      </c>
      <c r="I16" s="1">
        <f t="shared" si="2"/>
        <v>0.99471099357763515</v>
      </c>
    </row>
    <row r="17" spans="3:9" x14ac:dyDescent="0.25">
      <c r="C17" s="28">
        <v>509</v>
      </c>
      <c r="D17" s="31">
        <v>260</v>
      </c>
      <c r="E17" s="29">
        <v>-0.44</v>
      </c>
      <c r="F17" s="13">
        <f t="shared" ref="F17:F29" si="3">((D17-D$2)/D$2)*100</f>
        <v>-1.775595013222512</v>
      </c>
      <c r="H17" s="14">
        <f t="shared" ref="H17:H29" si="4">(100+F17)/100</f>
        <v>0.98224404986777492</v>
      </c>
      <c r="I17" s="1">
        <f t="shared" si="2"/>
        <v>0.99471099357763515</v>
      </c>
    </row>
    <row r="18" spans="3:9" x14ac:dyDescent="0.25">
      <c r="C18" s="28">
        <v>512</v>
      </c>
      <c r="D18" s="31">
        <v>271</v>
      </c>
      <c r="E18" s="29">
        <v>1.02</v>
      </c>
      <c r="F18" s="13">
        <f t="shared" si="3"/>
        <v>2.3800528900642282</v>
      </c>
      <c r="H18" s="14">
        <f t="shared" si="4"/>
        <v>1.0238005289006424</v>
      </c>
      <c r="I18" s="1">
        <f t="shared" si="2"/>
        <v>0.99471099357763515</v>
      </c>
    </row>
    <row r="19" spans="3:9" x14ac:dyDescent="0.25">
      <c r="C19" s="28">
        <v>551</v>
      </c>
      <c r="D19" s="31">
        <v>269</v>
      </c>
      <c r="E19" s="29">
        <v>0.76</v>
      </c>
      <c r="F19" s="13">
        <f t="shared" si="3"/>
        <v>1.6244805440120933</v>
      </c>
      <c r="H19" s="14">
        <f t="shared" si="4"/>
        <v>1.016244805440121</v>
      </c>
      <c r="I19" s="1">
        <f t="shared" si="2"/>
        <v>0.99471099357763515</v>
      </c>
    </row>
    <row r="20" spans="3:9" x14ac:dyDescent="0.25">
      <c r="C20" s="28">
        <v>579</v>
      </c>
      <c r="D20" s="31">
        <v>263.7</v>
      </c>
      <c r="E20" s="29">
        <v>0.05</v>
      </c>
      <c r="F20" s="13">
        <f t="shared" si="3"/>
        <v>-0.37778617302606726</v>
      </c>
      <c r="H20" s="14">
        <f t="shared" si="4"/>
        <v>0.99622213826973938</v>
      </c>
      <c r="I20" s="1">
        <f t="shared" si="2"/>
        <v>0.99471099357763515</v>
      </c>
    </row>
    <row r="21" spans="3:9" x14ac:dyDescent="0.25">
      <c r="C21" s="28">
        <v>591</v>
      </c>
      <c r="D21" s="31">
        <v>269.2</v>
      </c>
      <c r="E21" s="29">
        <v>0.78</v>
      </c>
      <c r="F21" s="13">
        <f t="shared" si="3"/>
        <v>1.7000377786173027</v>
      </c>
      <c r="H21" s="14">
        <f t="shared" si="4"/>
        <v>1.0170003777861729</v>
      </c>
      <c r="I21" s="1">
        <f t="shared" si="2"/>
        <v>0.99471099357763515</v>
      </c>
    </row>
    <row r="22" spans="3:9" x14ac:dyDescent="0.25">
      <c r="C22" s="28">
        <v>615</v>
      </c>
      <c r="D22" s="31">
        <v>259</v>
      </c>
      <c r="E22" s="29">
        <v>-0.57999999999999996</v>
      </c>
      <c r="F22" s="13">
        <f t="shared" si="3"/>
        <v>-2.1533811862485792</v>
      </c>
      <c r="H22" s="14">
        <f t="shared" si="4"/>
        <v>0.97846618813751418</v>
      </c>
      <c r="I22" s="1">
        <f t="shared" si="2"/>
        <v>0.99471099357763515</v>
      </c>
    </row>
    <row r="23" spans="3:9" x14ac:dyDescent="0.25">
      <c r="C23" s="28">
        <v>644</v>
      </c>
      <c r="D23" s="31">
        <v>274</v>
      </c>
      <c r="E23" s="29">
        <v>1.42</v>
      </c>
      <c r="F23" s="13">
        <f t="shared" si="3"/>
        <v>3.5134114091424298</v>
      </c>
      <c r="H23" s="14">
        <f t="shared" si="4"/>
        <v>1.0351341140914243</v>
      </c>
      <c r="I23" s="1">
        <f t="shared" si="2"/>
        <v>0.99471099357763515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0.99471099357763515</v>
      </c>
    </row>
    <row r="25" spans="3:9" x14ac:dyDescent="0.25">
      <c r="C25" s="28">
        <v>689</v>
      </c>
      <c r="D25" s="31">
        <v>255</v>
      </c>
      <c r="E25" s="29">
        <v>-1.1100000000000001</v>
      </c>
      <c r="F25" s="13">
        <f t="shared" si="3"/>
        <v>-3.6645258783528476</v>
      </c>
      <c r="H25" s="14">
        <f t="shared" si="4"/>
        <v>0.96335474121647158</v>
      </c>
      <c r="I25" s="1">
        <f t="shared" si="2"/>
        <v>0.99471099357763515</v>
      </c>
    </row>
    <row r="26" spans="3:9" x14ac:dyDescent="0.25">
      <c r="C26" s="28">
        <v>744</v>
      </c>
      <c r="D26" s="31">
        <v>259</v>
      </c>
      <c r="E26" s="29">
        <v>-0.57999999999999996</v>
      </c>
      <c r="F26" s="13">
        <f t="shared" si="3"/>
        <v>-2.1533811862485792</v>
      </c>
      <c r="H26" s="14">
        <f t="shared" si="4"/>
        <v>0.97846618813751418</v>
      </c>
      <c r="I26" s="1">
        <f t="shared" si="2"/>
        <v>0.99471099357763515</v>
      </c>
    </row>
    <row r="27" spans="3:9" x14ac:dyDescent="0.25">
      <c r="C27" s="13">
        <v>807</v>
      </c>
      <c r="D27" s="31">
        <v>244.4</v>
      </c>
      <c r="E27" s="29">
        <v>-2.52</v>
      </c>
      <c r="F27" s="13">
        <f t="shared" si="3"/>
        <v>-7.6690593124291588</v>
      </c>
      <c r="H27" s="14">
        <f t="shared" si="4"/>
        <v>0.92330940687570839</v>
      </c>
      <c r="I27" s="1">
        <f t="shared" si="2"/>
        <v>0.99471099357763515</v>
      </c>
    </row>
    <row r="28" spans="3:9" x14ac:dyDescent="0.25">
      <c r="C28" s="13">
        <v>904</v>
      </c>
      <c r="D28" s="31">
        <v>263</v>
      </c>
      <c r="E28" s="29">
        <v>-0.04</v>
      </c>
      <c r="F28" s="13">
        <f t="shared" si="3"/>
        <v>-0.64223649414431005</v>
      </c>
      <c r="H28" s="14">
        <f t="shared" si="4"/>
        <v>0.9935776350585569</v>
      </c>
      <c r="I28" s="1">
        <f t="shared" si="2"/>
        <v>0.99471099357763515</v>
      </c>
    </row>
    <row r="29" spans="3:9" x14ac:dyDescent="0.25">
      <c r="C29" s="13">
        <v>928</v>
      </c>
      <c r="D29" s="31">
        <v>269</v>
      </c>
      <c r="E29" s="29">
        <v>0.76</v>
      </c>
      <c r="F29" s="13">
        <f t="shared" si="3"/>
        <v>1.6244805440120933</v>
      </c>
      <c r="H29" s="14">
        <f t="shared" si="4"/>
        <v>1.016244805440121</v>
      </c>
      <c r="I29" s="1">
        <f t="shared" si="2"/>
        <v>0.99471099357763515</v>
      </c>
    </row>
  </sheetData>
  <sheetProtection algorithmName="SHA-512" hashValue="44ezDE5THrrfrX33Z9Bs7/RXYocVUl0k1IviIOSsvNuRgM7HVs1RYiNpgjwsb3hyqppG5v0glpMxGn6lrx2sZw==" saltValue="o7oapBKT9GYeUzg+53oR9g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29" priority="1" stopIfTrue="1" operator="between">
      <formula>-2</formula>
      <formula>2</formula>
    </cfRule>
    <cfRule type="cellIs" dxfId="28" priority="2" stopIfTrue="1" operator="between">
      <formula>-3</formula>
      <formula>3</formula>
    </cfRule>
    <cfRule type="cellIs" dxfId="27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M29"/>
  <sheetViews>
    <sheetView zoomScale="80" zoomScaleNormal="80" workbookViewId="0">
      <selection activeCell="E2" sqref="E2:E5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9</v>
      </c>
      <c r="E1" s="3"/>
      <c r="F1" s="4"/>
    </row>
    <row r="2" spans="1:9" x14ac:dyDescent="0.25">
      <c r="C2" s="5" t="s">
        <v>3</v>
      </c>
      <c r="D2" s="15">
        <v>20.95</v>
      </c>
      <c r="E2" s="33" t="s">
        <v>12</v>
      </c>
    </row>
    <row r="3" spans="1:9" x14ac:dyDescent="0.25">
      <c r="C3" s="5" t="s">
        <v>15</v>
      </c>
      <c r="D3" s="15">
        <v>20.93</v>
      </c>
      <c r="E3" s="33" t="s">
        <v>12</v>
      </c>
      <c r="F3" s="7"/>
    </row>
    <row r="4" spans="1:9" x14ac:dyDescent="0.25">
      <c r="C4" s="5" t="s">
        <v>16</v>
      </c>
      <c r="D4" s="15">
        <v>0.11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0.52556139512661249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 t="s">
        <v>19</v>
      </c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A11" s="21"/>
      <c r="C11" s="28">
        <v>139</v>
      </c>
      <c r="D11" s="31">
        <v>20.93</v>
      </c>
      <c r="E11" s="29">
        <v>0.02</v>
      </c>
      <c r="F11" s="1">
        <f>((D11-D$2))</f>
        <v>-1.9999999999999574E-2</v>
      </c>
      <c r="H11" s="14">
        <f t="shared" ref="H11:H16" si="0">(100+F11)/100</f>
        <v>0.99980000000000002</v>
      </c>
      <c r="I11" s="1">
        <f>1+($D$3-$D$2)/100</f>
        <v>0.99980000000000002</v>
      </c>
    </row>
    <row r="12" spans="1:9" x14ac:dyDescent="0.25">
      <c r="A12" s="21"/>
      <c r="C12" s="28">
        <v>223</v>
      </c>
      <c r="D12" s="31">
        <v>20.95</v>
      </c>
      <c r="E12" s="29">
        <v>0.21</v>
      </c>
      <c r="F12" s="1">
        <f t="shared" ref="F12:F16" si="1">((D12-D$2))</f>
        <v>0</v>
      </c>
      <c r="H12" s="14">
        <f t="shared" si="0"/>
        <v>1</v>
      </c>
      <c r="I12" s="1">
        <f t="shared" ref="I12:I29" si="2">1+($D$3-$D$2)/100</f>
        <v>0.99980000000000002</v>
      </c>
    </row>
    <row r="13" spans="1:9" x14ac:dyDescent="0.25">
      <c r="A13" s="21"/>
      <c r="C13" s="28">
        <v>225</v>
      </c>
      <c r="D13" s="31">
        <v>21.02</v>
      </c>
      <c r="E13" s="29">
        <v>0.86</v>
      </c>
      <c r="F13" s="1">
        <f t="shared" si="1"/>
        <v>7.0000000000000284E-2</v>
      </c>
      <c r="H13" s="14">
        <f t="shared" si="0"/>
        <v>1.0006999999999999</v>
      </c>
      <c r="I13" s="1">
        <f t="shared" si="2"/>
        <v>0.99980000000000002</v>
      </c>
    </row>
    <row r="14" spans="1:9" x14ac:dyDescent="0.25">
      <c r="A14" s="21"/>
      <c r="C14" s="28">
        <v>295</v>
      </c>
      <c r="D14" s="31">
        <v>20.97</v>
      </c>
      <c r="E14" s="29">
        <v>0.39</v>
      </c>
      <c r="F14" s="1">
        <f t="shared" si="1"/>
        <v>1.9999999999999574E-2</v>
      </c>
      <c r="H14" s="14">
        <f t="shared" si="0"/>
        <v>1.0002</v>
      </c>
      <c r="I14" s="1">
        <f t="shared" si="2"/>
        <v>0.99980000000000002</v>
      </c>
    </row>
    <row r="15" spans="1:9" x14ac:dyDescent="0.25">
      <c r="A15" s="21"/>
      <c r="C15" s="28">
        <v>339</v>
      </c>
      <c r="D15" s="31">
        <v>20.98</v>
      </c>
      <c r="E15" s="29">
        <v>0.49</v>
      </c>
      <c r="F15" s="1">
        <f t="shared" si="1"/>
        <v>3.0000000000001137E-2</v>
      </c>
      <c r="H15" s="14">
        <f t="shared" si="0"/>
        <v>1.0003</v>
      </c>
      <c r="I15" s="1">
        <f t="shared" si="2"/>
        <v>0.99980000000000002</v>
      </c>
    </row>
    <row r="16" spans="1:9" x14ac:dyDescent="0.25">
      <c r="A16" s="21"/>
      <c r="C16" s="28">
        <v>446</v>
      </c>
      <c r="D16" s="31">
        <v>20.75</v>
      </c>
      <c r="E16" s="29">
        <v>-1.66</v>
      </c>
      <c r="F16" s="1">
        <f t="shared" si="1"/>
        <v>-0.19999999999999929</v>
      </c>
      <c r="H16" s="14">
        <f t="shared" si="0"/>
        <v>0.998</v>
      </c>
      <c r="I16" s="1">
        <f t="shared" si="2"/>
        <v>0.99980000000000002</v>
      </c>
    </row>
    <row r="17" spans="1:13" x14ac:dyDescent="0.25">
      <c r="A17" s="21"/>
      <c r="C17" s="28">
        <v>509</v>
      </c>
      <c r="D17" s="31">
        <v>21.02</v>
      </c>
      <c r="E17" s="29">
        <v>0.86</v>
      </c>
      <c r="F17" s="1">
        <f t="shared" ref="F17:F29" si="3">((D17-D$2))</f>
        <v>7.0000000000000284E-2</v>
      </c>
      <c r="H17" s="14">
        <f t="shared" ref="H17:H29" si="4">(100+F17)/100</f>
        <v>1.0006999999999999</v>
      </c>
      <c r="I17" s="1">
        <f t="shared" si="2"/>
        <v>0.99980000000000002</v>
      </c>
    </row>
    <row r="18" spans="1:13" x14ac:dyDescent="0.25">
      <c r="A18" s="21"/>
      <c r="C18" s="28">
        <v>512</v>
      </c>
      <c r="D18" s="31">
        <v>20.88</v>
      </c>
      <c r="E18" s="29">
        <v>-0.45</v>
      </c>
      <c r="F18" s="1">
        <f t="shared" si="3"/>
        <v>-7.0000000000000284E-2</v>
      </c>
      <c r="H18" s="14">
        <f t="shared" si="4"/>
        <v>0.99930000000000008</v>
      </c>
      <c r="I18" s="1">
        <f t="shared" si="2"/>
        <v>0.99980000000000002</v>
      </c>
    </row>
    <row r="19" spans="1:13" x14ac:dyDescent="0.25">
      <c r="A19" s="21"/>
      <c r="C19" s="28">
        <v>551</v>
      </c>
      <c r="D19" s="31">
        <v>20.94</v>
      </c>
      <c r="E19" s="29">
        <v>0.11</v>
      </c>
      <c r="F19" s="1">
        <f t="shared" si="3"/>
        <v>-9.9999999999980105E-3</v>
      </c>
      <c r="H19" s="14">
        <f t="shared" si="4"/>
        <v>0.99990000000000012</v>
      </c>
      <c r="I19" s="1">
        <f t="shared" si="2"/>
        <v>0.99980000000000002</v>
      </c>
    </row>
    <row r="20" spans="1:13" x14ac:dyDescent="0.25">
      <c r="A20" s="21"/>
      <c r="C20" s="28">
        <v>579</v>
      </c>
      <c r="D20" s="31">
        <v>20.97</v>
      </c>
      <c r="E20" s="29">
        <v>0.39</v>
      </c>
      <c r="F20" s="1">
        <f t="shared" si="3"/>
        <v>1.9999999999999574E-2</v>
      </c>
      <c r="H20" s="14">
        <f t="shared" si="4"/>
        <v>1.0002</v>
      </c>
      <c r="I20" s="1">
        <f t="shared" si="2"/>
        <v>0.99980000000000002</v>
      </c>
    </row>
    <row r="21" spans="1:13" x14ac:dyDescent="0.25">
      <c r="A21" s="21"/>
      <c r="C21" s="28">
        <v>591</v>
      </c>
      <c r="D21" s="31">
        <v>20.74</v>
      </c>
      <c r="E21" s="29">
        <v>-1.75</v>
      </c>
      <c r="F21" s="1">
        <f t="shared" si="3"/>
        <v>-0.21000000000000085</v>
      </c>
      <c r="H21" s="14">
        <f t="shared" si="4"/>
        <v>0.9978999999999999</v>
      </c>
      <c r="I21" s="1">
        <f t="shared" si="2"/>
        <v>0.99980000000000002</v>
      </c>
    </row>
    <row r="22" spans="1:13" x14ac:dyDescent="0.25">
      <c r="A22" s="21"/>
      <c r="C22" s="28">
        <v>615</v>
      </c>
      <c r="D22" s="31">
        <v>20.97</v>
      </c>
      <c r="E22" s="29">
        <v>0.39</v>
      </c>
      <c r="F22" s="1">
        <f t="shared" si="3"/>
        <v>1.9999999999999574E-2</v>
      </c>
      <c r="H22" s="14">
        <f t="shared" si="4"/>
        <v>1.0002</v>
      </c>
      <c r="I22" s="1">
        <f t="shared" si="2"/>
        <v>0.99980000000000002</v>
      </c>
    </row>
    <row r="23" spans="1:13" x14ac:dyDescent="0.25">
      <c r="A23" s="21"/>
      <c r="C23" s="28">
        <v>644</v>
      </c>
      <c r="D23" s="31">
        <v>20.89</v>
      </c>
      <c r="E23" s="29">
        <v>-0.35</v>
      </c>
      <c r="F23" s="1">
        <f t="shared" si="3"/>
        <v>-5.9999999999998721E-2</v>
      </c>
      <c r="H23" s="14">
        <f t="shared" si="4"/>
        <v>0.99939999999999996</v>
      </c>
      <c r="I23" s="1">
        <f t="shared" si="2"/>
        <v>0.99980000000000002</v>
      </c>
    </row>
    <row r="24" spans="1:13" x14ac:dyDescent="0.25">
      <c r="A24" s="21"/>
      <c r="C24" s="28">
        <v>685</v>
      </c>
      <c r="D24" s="31">
        <v>20.85</v>
      </c>
      <c r="E24" s="29">
        <v>-0.73</v>
      </c>
      <c r="F24" s="1">
        <f t="shared" si="3"/>
        <v>-9.9999999999997868E-2</v>
      </c>
      <c r="H24" s="14">
        <f t="shared" si="4"/>
        <v>0.99900000000000011</v>
      </c>
      <c r="I24" s="1">
        <f t="shared" si="2"/>
        <v>0.99980000000000002</v>
      </c>
    </row>
    <row r="25" spans="1:13" x14ac:dyDescent="0.25">
      <c r="A25" s="21"/>
      <c r="C25" s="28">
        <v>689</v>
      </c>
      <c r="D25" s="31">
        <v>20.75</v>
      </c>
      <c r="E25" s="29">
        <v>-1.66</v>
      </c>
      <c r="F25" s="1">
        <f t="shared" si="3"/>
        <v>-0.19999999999999929</v>
      </c>
      <c r="H25" s="14">
        <f t="shared" si="4"/>
        <v>0.998</v>
      </c>
      <c r="I25" s="1">
        <f t="shared" si="2"/>
        <v>0.99980000000000002</v>
      </c>
    </row>
    <row r="26" spans="1:13" x14ac:dyDescent="0.25">
      <c r="A26" s="21"/>
      <c r="C26" s="28">
        <v>744</v>
      </c>
      <c r="D26" s="31">
        <v>21.06</v>
      </c>
      <c r="E26" s="29">
        <v>1.23</v>
      </c>
      <c r="F26" s="1">
        <f t="shared" si="3"/>
        <v>0.10999999999999943</v>
      </c>
      <c r="H26" s="14">
        <f t="shared" si="4"/>
        <v>1.0011000000000001</v>
      </c>
      <c r="I26" s="1">
        <f t="shared" si="2"/>
        <v>0.99980000000000002</v>
      </c>
    </row>
    <row r="27" spans="1:13" x14ac:dyDescent="0.25">
      <c r="C27" s="13">
        <v>807</v>
      </c>
      <c r="D27" s="31">
        <v>21</v>
      </c>
      <c r="E27" s="29">
        <v>0.67</v>
      </c>
      <c r="F27" s="1">
        <f t="shared" si="3"/>
        <v>5.0000000000000711E-2</v>
      </c>
      <c r="H27" s="14">
        <f t="shared" si="4"/>
        <v>1.0004999999999999</v>
      </c>
      <c r="I27" s="1">
        <f t="shared" si="2"/>
        <v>0.99980000000000002</v>
      </c>
    </row>
    <row r="28" spans="1:13" x14ac:dyDescent="0.25">
      <c r="C28" s="13">
        <v>904</v>
      </c>
      <c r="D28" s="31">
        <v>21.06</v>
      </c>
      <c r="E28" s="29">
        <v>1.23</v>
      </c>
      <c r="F28" s="1">
        <f t="shared" si="3"/>
        <v>0.10999999999999943</v>
      </c>
      <c r="H28" s="14">
        <f t="shared" si="4"/>
        <v>1.0011000000000001</v>
      </c>
      <c r="I28" s="1">
        <f t="shared" si="2"/>
        <v>0.99980000000000002</v>
      </c>
      <c r="M28" s="1" t="s">
        <v>23</v>
      </c>
    </row>
    <row r="29" spans="1:13" x14ac:dyDescent="0.25">
      <c r="C29" s="13">
        <v>928</v>
      </c>
      <c r="D29" s="31">
        <v>20.84</v>
      </c>
      <c r="E29" s="29">
        <v>-0.82</v>
      </c>
      <c r="F29" s="1">
        <f t="shared" si="3"/>
        <v>-0.10999999999999943</v>
      </c>
      <c r="H29" s="14">
        <f t="shared" si="4"/>
        <v>0.99890000000000001</v>
      </c>
      <c r="I29" s="1">
        <f t="shared" si="2"/>
        <v>0.99980000000000002</v>
      </c>
    </row>
  </sheetData>
  <sheetProtection algorithmName="SHA-512" hashValue="CU02tz+09Qtk/6SiyGdHoHKul26S+NswPYnUYTsRHANnxrSGIHwwMu0t8yR8YjIw+89Psbuv+T+dPh/8HAo+IQ==" saltValue="BhOfDK6ur7YG7IoFClMoig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9">
    <cfRule type="cellIs" dxfId="26" priority="1" stopIfTrue="1" operator="between">
      <formula>-2</formula>
      <formula>2</formula>
    </cfRule>
    <cfRule type="cellIs" dxfId="25" priority="2" stopIfTrue="1" operator="between">
      <formula>-3</formula>
      <formula>3</formula>
    </cfRule>
    <cfRule type="cellIs" dxfId="24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I29"/>
  <sheetViews>
    <sheetView zoomScale="80" zoomScaleNormal="80" workbookViewId="0">
      <selection activeCell="E2" sqref="E2:E5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10</v>
      </c>
      <c r="E1" s="3"/>
      <c r="F1" s="4"/>
    </row>
    <row r="2" spans="1:9" x14ac:dyDescent="0.25">
      <c r="C2" s="5" t="s">
        <v>3</v>
      </c>
      <c r="D2" s="15">
        <v>11.83</v>
      </c>
      <c r="E2" s="33" t="s">
        <v>12</v>
      </c>
    </row>
    <row r="3" spans="1:9" x14ac:dyDescent="0.25">
      <c r="C3" s="5" t="s">
        <v>15</v>
      </c>
      <c r="D3" s="15">
        <v>11.82</v>
      </c>
      <c r="E3" s="33" t="s">
        <v>12</v>
      </c>
      <c r="F3" s="7"/>
    </row>
    <row r="4" spans="1:9" x14ac:dyDescent="0.25">
      <c r="C4" s="5" t="s">
        <v>16</v>
      </c>
      <c r="D4" s="15">
        <v>0.11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0.93062605752961081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11.79</v>
      </c>
      <c r="E11" s="29">
        <v>-0.25</v>
      </c>
      <c r="F11" s="1">
        <f>((D11-D$2))</f>
        <v>-4.0000000000000924E-2</v>
      </c>
      <c r="H11" s="14">
        <f t="shared" ref="H11:H16" si="0">(100+F11)/100</f>
        <v>0.99959999999999993</v>
      </c>
      <c r="I11" s="1">
        <f>1+($D$3-$D$2)/100</f>
        <v>0.99990000000000001</v>
      </c>
    </row>
    <row r="12" spans="1:9" x14ac:dyDescent="0.25">
      <c r="C12" s="28">
        <v>223</v>
      </c>
      <c r="D12" s="31">
        <v>11.94</v>
      </c>
      <c r="E12" s="29">
        <v>1.1000000000000001</v>
      </c>
      <c r="F12" s="1">
        <f t="shared" ref="F12:F16" si="1">((D12-D$2))</f>
        <v>0.10999999999999943</v>
      </c>
      <c r="H12" s="14">
        <f t="shared" si="0"/>
        <v>1.0011000000000001</v>
      </c>
      <c r="I12" s="1">
        <f t="shared" ref="I12:I29" si="2">1+($D$3-$D$2)/100</f>
        <v>0.99990000000000001</v>
      </c>
    </row>
    <row r="13" spans="1:9" x14ac:dyDescent="0.25">
      <c r="C13" s="28">
        <v>225</v>
      </c>
      <c r="D13" s="31">
        <v>11.84</v>
      </c>
      <c r="E13" s="29">
        <v>0.2</v>
      </c>
      <c r="F13" s="1">
        <f t="shared" si="1"/>
        <v>9.9999999999997868E-3</v>
      </c>
      <c r="H13" s="14">
        <f t="shared" si="0"/>
        <v>1.0001</v>
      </c>
      <c r="I13" s="1">
        <f t="shared" si="2"/>
        <v>0.99990000000000001</v>
      </c>
    </row>
    <row r="14" spans="1:9" x14ac:dyDescent="0.25">
      <c r="C14" s="28">
        <v>295</v>
      </c>
      <c r="D14" s="31">
        <v>11.86</v>
      </c>
      <c r="E14" s="29">
        <v>0.38</v>
      </c>
      <c r="F14" s="1">
        <f t="shared" si="1"/>
        <v>2.9999999999999361E-2</v>
      </c>
      <c r="H14" s="14">
        <f t="shared" si="0"/>
        <v>1.0003</v>
      </c>
      <c r="I14" s="1">
        <f t="shared" si="2"/>
        <v>0.99990000000000001</v>
      </c>
    </row>
    <row r="15" spans="1:9" x14ac:dyDescent="0.25">
      <c r="C15" s="28">
        <v>339</v>
      </c>
      <c r="D15" s="31">
        <v>11.86</v>
      </c>
      <c r="E15" s="29">
        <v>0.38</v>
      </c>
      <c r="F15" s="1">
        <f t="shared" si="1"/>
        <v>2.9999999999999361E-2</v>
      </c>
      <c r="H15" s="14">
        <f t="shared" si="0"/>
        <v>1.0003</v>
      </c>
      <c r="I15" s="1">
        <f t="shared" si="2"/>
        <v>0.99990000000000001</v>
      </c>
    </row>
    <row r="16" spans="1:9" x14ac:dyDescent="0.25">
      <c r="C16" s="28">
        <v>446</v>
      </c>
      <c r="D16" s="31">
        <v>13.43</v>
      </c>
      <c r="E16" s="29">
        <v>14.5</v>
      </c>
      <c r="F16" s="1">
        <f t="shared" si="1"/>
        <v>1.5999999999999996</v>
      </c>
      <c r="H16" s="14">
        <f t="shared" si="0"/>
        <v>1.016</v>
      </c>
      <c r="I16" s="1">
        <f t="shared" si="2"/>
        <v>0.99990000000000001</v>
      </c>
    </row>
    <row r="17" spans="3:9" x14ac:dyDescent="0.25">
      <c r="C17" s="28">
        <v>509</v>
      </c>
      <c r="D17" s="31">
        <v>11.93</v>
      </c>
      <c r="E17" s="29">
        <v>1.01</v>
      </c>
      <c r="F17" s="1">
        <f t="shared" ref="F17:F29" si="3">((D17-D$2))</f>
        <v>9.9999999999999645E-2</v>
      </c>
      <c r="H17" s="14">
        <f t="shared" ref="H17:H28" si="4">(100+F17)/100</f>
        <v>1.0009999999999999</v>
      </c>
      <c r="I17" s="1">
        <f t="shared" si="2"/>
        <v>0.99990000000000001</v>
      </c>
    </row>
    <row r="18" spans="3:9" x14ac:dyDescent="0.25">
      <c r="C18" s="28">
        <v>512</v>
      </c>
      <c r="D18" s="31">
        <v>11.78</v>
      </c>
      <c r="E18" s="29">
        <v>-0.34</v>
      </c>
      <c r="F18" s="1">
        <f t="shared" si="3"/>
        <v>-5.0000000000000711E-2</v>
      </c>
      <c r="H18" s="14">
        <f t="shared" si="4"/>
        <v>0.99950000000000006</v>
      </c>
      <c r="I18" s="1">
        <f t="shared" si="2"/>
        <v>0.99990000000000001</v>
      </c>
    </row>
    <row r="19" spans="3:9" x14ac:dyDescent="0.25">
      <c r="C19" s="28">
        <v>551</v>
      </c>
      <c r="D19" s="31">
        <v>11.66</v>
      </c>
      <c r="E19" s="29">
        <v>-1.42</v>
      </c>
      <c r="F19" s="1">
        <f t="shared" si="3"/>
        <v>-0.16999999999999993</v>
      </c>
      <c r="H19" s="14">
        <f t="shared" si="4"/>
        <v>0.99829999999999997</v>
      </c>
      <c r="I19" s="1">
        <f t="shared" si="2"/>
        <v>0.99990000000000001</v>
      </c>
    </row>
    <row r="20" spans="3:9" x14ac:dyDescent="0.25">
      <c r="C20" s="28">
        <v>579</v>
      </c>
      <c r="D20" s="31">
        <v>11.87</v>
      </c>
      <c r="E20" s="29">
        <v>0.47</v>
      </c>
      <c r="F20" s="1">
        <f t="shared" si="3"/>
        <v>3.9999999999999147E-2</v>
      </c>
      <c r="H20" s="14">
        <f t="shared" si="4"/>
        <v>1.0004</v>
      </c>
      <c r="I20" s="1">
        <f t="shared" si="2"/>
        <v>0.99990000000000001</v>
      </c>
    </row>
    <row r="21" spans="3:9" x14ac:dyDescent="0.25">
      <c r="C21" s="28">
        <v>591</v>
      </c>
      <c r="D21" s="31">
        <v>11.73</v>
      </c>
      <c r="E21" s="29">
        <v>-0.79</v>
      </c>
      <c r="F21" s="1">
        <f t="shared" si="3"/>
        <v>-9.9999999999999645E-2</v>
      </c>
      <c r="H21" s="14">
        <f t="shared" si="4"/>
        <v>0.99900000000000011</v>
      </c>
      <c r="I21" s="1">
        <f t="shared" si="2"/>
        <v>0.99990000000000001</v>
      </c>
    </row>
    <row r="22" spans="3:9" x14ac:dyDescent="0.25">
      <c r="C22" s="28">
        <v>615</v>
      </c>
      <c r="D22" s="31">
        <v>11.77</v>
      </c>
      <c r="E22" s="29">
        <v>-0.43</v>
      </c>
      <c r="F22" s="1">
        <f t="shared" si="3"/>
        <v>-6.0000000000000497E-2</v>
      </c>
      <c r="H22" s="14">
        <f t="shared" si="4"/>
        <v>0.99939999999999996</v>
      </c>
      <c r="I22" s="1">
        <f t="shared" si="2"/>
        <v>0.99990000000000001</v>
      </c>
    </row>
    <row r="23" spans="3:9" x14ac:dyDescent="0.25">
      <c r="C23" s="28">
        <v>644</v>
      </c>
      <c r="D23" s="31">
        <v>11.79</v>
      </c>
      <c r="E23" s="29">
        <v>-0.25</v>
      </c>
      <c r="F23" s="1">
        <f t="shared" si="3"/>
        <v>-4.0000000000000924E-2</v>
      </c>
      <c r="H23" s="14">
        <f t="shared" si="4"/>
        <v>0.99959999999999993</v>
      </c>
      <c r="I23" s="1">
        <f t="shared" si="2"/>
        <v>0.99990000000000001</v>
      </c>
    </row>
    <row r="24" spans="3:9" x14ac:dyDescent="0.25">
      <c r="C24" s="28">
        <v>685</v>
      </c>
      <c r="D24" s="31">
        <v>11.76</v>
      </c>
      <c r="E24" s="29">
        <v>-0.52</v>
      </c>
      <c r="F24" s="1">
        <f t="shared" si="3"/>
        <v>-7.0000000000000284E-2</v>
      </c>
      <c r="H24" s="14">
        <f t="shared" si="4"/>
        <v>0.99930000000000008</v>
      </c>
      <c r="I24" s="1">
        <f t="shared" si="2"/>
        <v>0.99990000000000001</v>
      </c>
    </row>
    <row r="25" spans="3:9" x14ac:dyDescent="0.25">
      <c r="C25" s="28">
        <v>689</v>
      </c>
      <c r="D25" s="31">
        <v>11.71</v>
      </c>
      <c r="E25" s="29">
        <v>-0.97</v>
      </c>
      <c r="F25" s="1">
        <f t="shared" si="3"/>
        <v>-0.11999999999999922</v>
      </c>
      <c r="H25" s="14">
        <f t="shared" si="4"/>
        <v>0.99879999999999991</v>
      </c>
      <c r="I25" s="1">
        <f t="shared" si="2"/>
        <v>0.99990000000000001</v>
      </c>
    </row>
    <row r="26" spans="3:9" x14ac:dyDescent="0.25">
      <c r="C26" s="28">
        <v>744</v>
      </c>
      <c r="D26" s="31">
        <v>11.85</v>
      </c>
      <c r="E26" s="29">
        <v>0.28999999999999998</v>
      </c>
      <c r="F26" s="1">
        <f t="shared" si="3"/>
        <v>1.9999999999999574E-2</v>
      </c>
      <c r="H26" s="14">
        <f t="shared" si="4"/>
        <v>1.0002</v>
      </c>
      <c r="I26" s="1">
        <f t="shared" si="2"/>
        <v>0.99990000000000001</v>
      </c>
    </row>
    <row r="27" spans="3:9" x14ac:dyDescent="0.25">
      <c r="C27" s="13">
        <v>807</v>
      </c>
      <c r="D27" s="31">
        <v>12.16</v>
      </c>
      <c r="E27" s="29">
        <v>3.08</v>
      </c>
      <c r="F27" s="1">
        <f t="shared" si="3"/>
        <v>0.33000000000000007</v>
      </c>
      <c r="H27" s="14">
        <f t="shared" si="4"/>
        <v>1.0033000000000001</v>
      </c>
      <c r="I27" s="1">
        <f t="shared" si="2"/>
        <v>0.99990000000000001</v>
      </c>
    </row>
    <row r="28" spans="3:9" x14ac:dyDescent="0.25">
      <c r="C28" s="13">
        <v>904</v>
      </c>
      <c r="D28" s="31">
        <v>11.78</v>
      </c>
      <c r="E28" s="29">
        <v>-0.34</v>
      </c>
      <c r="F28" s="1">
        <f t="shared" si="3"/>
        <v>-5.0000000000000711E-2</v>
      </c>
      <c r="H28" s="14">
        <f t="shared" si="4"/>
        <v>0.99950000000000006</v>
      </c>
      <c r="I28" s="1">
        <f t="shared" si="2"/>
        <v>0.99990000000000001</v>
      </c>
    </row>
    <row r="29" spans="3:9" x14ac:dyDescent="0.25">
      <c r="C29" s="13">
        <v>928</v>
      </c>
      <c r="D29" s="31">
        <v>11.55</v>
      </c>
      <c r="E29" s="29">
        <v>-2.41</v>
      </c>
      <c r="F29" s="1">
        <f t="shared" si="3"/>
        <v>-0.27999999999999936</v>
      </c>
      <c r="H29" s="14">
        <f>(100+F29)/100</f>
        <v>0.99719999999999998</v>
      </c>
      <c r="I29" s="1">
        <f t="shared" si="2"/>
        <v>0.99990000000000001</v>
      </c>
    </row>
  </sheetData>
  <sheetProtection algorithmName="SHA-512" hashValue="aQw0OJC9tOMOojpDS3SeIQat/zO11bRWKtYmJxanc2Ws9emT3v9cxrYDUf1zbMHqGnlNvgaxyW16HKjoyww8PA==" saltValue="WCnVgmO6LemWK4qURshDQw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9">
    <cfRule type="cellIs" dxfId="23" priority="1" stopIfTrue="1" operator="between">
      <formula>-2</formula>
      <formula>2</formula>
    </cfRule>
    <cfRule type="cellIs" dxfId="22" priority="2" stopIfTrue="1" operator="between">
      <formula>-3</formula>
      <formula>3</formula>
    </cfRule>
    <cfRule type="cellIs" dxfId="21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I29"/>
  <sheetViews>
    <sheetView zoomScale="80" zoomScaleNormal="80" workbookViewId="0">
      <selection activeCell="J9" sqref="J9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40</v>
      </c>
      <c r="E1" s="3"/>
      <c r="F1" s="4"/>
    </row>
    <row r="2" spans="1:9" x14ac:dyDescent="0.25">
      <c r="C2" s="5" t="s">
        <v>3</v>
      </c>
      <c r="D2" s="15">
        <v>14.07</v>
      </c>
      <c r="E2" s="33" t="s">
        <v>12</v>
      </c>
    </row>
    <row r="3" spans="1:9" x14ac:dyDescent="0.25">
      <c r="C3" s="5" t="s">
        <v>15</v>
      </c>
      <c r="D3" s="15">
        <v>14.13</v>
      </c>
      <c r="E3" s="33" t="s">
        <v>12</v>
      </c>
      <c r="F3" s="7"/>
    </row>
    <row r="4" spans="1:9" x14ac:dyDescent="0.25">
      <c r="C4" s="5" t="s">
        <v>16</v>
      </c>
      <c r="D4" s="15">
        <v>0.15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1.0615711252653928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14.11</v>
      </c>
      <c r="E11" s="29">
        <v>-0.13</v>
      </c>
      <c r="F11" s="1">
        <f>((D11-D$2))</f>
        <v>3.9999999999999147E-2</v>
      </c>
      <c r="H11" s="14">
        <f t="shared" ref="H11:H16" si="0">(100+F11)/100</f>
        <v>1.0004</v>
      </c>
      <c r="I11" s="1">
        <f>1+($D$3-$D$2)/100</f>
        <v>1.0005999999999999</v>
      </c>
    </row>
    <row r="12" spans="1:9" x14ac:dyDescent="0.25">
      <c r="C12" s="28">
        <v>223</v>
      </c>
      <c r="D12" s="31">
        <v>14.26</v>
      </c>
      <c r="E12" s="29">
        <v>0.89</v>
      </c>
      <c r="F12" s="1">
        <f t="shared" ref="F12:F16" si="1">((D12-D$2))</f>
        <v>0.1899999999999995</v>
      </c>
      <c r="H12" s="14">
        <f t="shared" si="0"/>
        <v>1.0019</v>
      </c>
      <c r="I12" s="1">
        <f t="shared" ref="I12:I29" si="2">1+($D$3-$D$2)/100</f>
        <v>1.0005999999999999</v>
      </c>
    </row>
    <row r="13" spans="1:9" x14ac:dyDescent="0.25">
      <c r="C13" s="28">
        <v>225</v>
      </c>
      <c r="D13" s="31">
        <v>14.16</v>
      </c>
      <c r="E13" s="29">
        <v>0.21</v>
      </c>
      <c r="F13" s="1">
        <f t="shared" si="1"/>
        <v>8.9999999999999858E-2</v>
      </c>
      <c r="H13" s="14">
        <f t="shared" si="0"/>
        <v>1.0009000000000001</v>
      </c>
      <c r="I13" s="1">
        <f t="shared" si="2"/>
        <v>1.0005999999999999</v>
      </c>
    </row>
    <row r="14" spans="1:9" x14ac:dyDescent="0.25">
      <c r="C14" s="28">
        <v>295</v>
      </c>
      <c r="D14" s="31">
        <v>14.16</v>
      </c>
      <c r="E14" s="29">
        <v>0.21</v>
      </c>
      <c r="F14" s="1">
        <f t="shared" si="1"/>
        <v>8.9999999999999858E-2</v>
      </c>
      <c r="H14" s="14">
        <f t="shared" si="0"/>
        <v>1.0009000000000001</v>
      </c>
      <c r="I14" s="1">
        <f t="shared" si="2"/>
        <v>1.0005999999999999</v>
      </c>
    </row>
    <row r="15" spans="1:9" x14ac:dyDescent="0.25">
      <c r="C15" s="28">
        <v>339</v>
      </c>
      <c r="D15" s="31">
        <v>14.3</v>
      </c>
      <c r="E15" s="29">
        <v>1.17</v>
      </c>
      <c r="F15" s="1">
        <f t="shared" si="1"/>
        <v>0.23000000000000043</v>
      </c>
      <c r="H15" s="14">
        <f t="shared" si="0"/>
        <v>1.0023</v>
      </c>
      <c r="I15" s="1">
        <f t="shared" si="2"/>
        <v>1.0005999999999999</v>
      </c>
    </row>
    <row r="16" spans="1:9" x14ac:dyDescent="0.25">
      <c r="C16" s="28">
        <v>446</v>
      </c>
      <c r="D16" s="31">
        <v>15.4</v>
      </c>
      <c r="E16" s="29">
        <v>8.69</v>
      </c>
      <c r="F16" s="1">
        <f t="shared" si="1"/>
        <v>1.33</v>
      </c>
      <c r="H16" s="14">
        <f t="shared" si="0"/>
        <v>1.0133000000000001</v>
      </c>
      <c r="I16" s="1">
        <f t="shared" si="2"/>
        <v>1.0005999999999999</v>
      </c>
    </row>
    <row r="17" spans="3:9" x14ac:dyDescent="0.25">
      <c r="C17" s="28">
        <v>509</v>
      </c>
      <c r="D17" s="31">
        <v>14.22</v>
      </c>
      <c r="E17" s="29">
        <v>0.62</v>
      </c>
      <c r="F17" s="1">
        <f t="shared" ref="F17:F29" si="3">((D17-D$2))</f>
        <v>0.15000000000000036</v>
      </c>
      <c r="H17" s="14">
        <f t="shared" ref="H17:H29" si="4">(100+F17)/100</f>
        <v>1.0015000000000001</v>
      </c>
      <c r="I17" s="1">
        <f t="shared" si="2"/>
        <v>1.0005999999999999</v>
      </c>
    </row>
    <row r="18" spans="3:9" x14ac:dyDescent="0.25">
      <c r="C18" s="28">
        <v>512</v>
      </c>
      <c r="D18" s="31">
        <v>14.07</v>
      </c>
      <c r="E18" s="29">
        <v>-0.41</v>
      </c>
      <c r="F18" s="1">
        <f t="shared" si="3"/>
        <v>0</v>
      </c>
      <c r="H18" s="14">
        <f t="shared" si="4"/>
        <v>1</v>
      </c>
      <c r="I18" s="1">
        <f t="shared" si="2"/>
        <v>1.0005999999999999</v>
      </c>
    </row>
    <row r="19" spans="3:9" x14ac:dyDescent="0.25">
      <c r="C19" s="28">
        <v>551</v>
      </c>
      <c r="D19" s="31">
        <v>13.92</v>
      </c>
      <c r="E19" s="29">
        <v>-1.43</v>
      </c>
      <c r="F19" s="1">
        <f t="shared" si="3"/>
        <v>-0.15000000000000036</v>
      </c>
      <c r="H19" s="14">
        <f t="shared" si="4"/>
        <v>0.99849999999999994</v>
      </c>
      <c r="I19" s="1">
        <f t="shared" si="2"/>
        <v>1.0005999999999999</v>
      </c>
    </row>
    <row r="20" spans="3:9" x14ac:dyDescent="0.25">
      <c r="C20" s="28">
        <v>579</v>
      </c>
      <c r="D20" s="31">
        <v>14.16</v>
      </c>
      <c r="E20" s="29">
        <v>0.21</v>
      </c>
      <c r="F20" s="1">
        <f t="shared" si="3"/>
        <v>8.9999999999999858E-2</v>
      </c>
      <c r="H20" s="14">
        <f t="shared" si="4"/>
        <v>1.0009000000000001</v>
      </c>
      <c r="I20" s="1">
        <f t="shared" si="2"/>
        <v>1.0005999999999999</v>
      </c>
    </row>
    <row r="21" spans="3:9" x14ac:dyDescent="0.25">
      <c r="C21" s="28">
        <v>591</v>
      </c>
      <c r="D21" s="31">
        <v>14.01</v>
      </c>
      <c r="E21" s="29">
        <v>-0.82</v>
      </c>
      <c r="F21" s="1">
        <f t="shared" si="3"/>
        <v>-6.0000000000000497E-2</v>
      </c>
      <c r="H21" s="14">
        <f t="shared" si="4"/>
        <v>0.99939999999999996</v>
      </c>
      <c r="I21" s="1">
        <f t="shared" si="2"/>
        <v>1.0005999999999999</v>
      </c>
    </row>
    <row r="22" spans="3:9" x14ac:dyDescent="0.25">
      <c r="C22" s="28">
        <v>615</v>
      </c>
      <c r="D22" s="31">
        <v>14.07</v>
      </c>
      <c r="E22" s="29">
        <v>-0.41</v>
      </c>
      <c r="F22" s="1">
        <f t="shared" si="3"/>
        <v>0</v>
      </c>
      <c r="H22" s="14">
        <f t="shared" si="4"/>
        <v>1</v>
      </c>
      <c r="I22" s="1">
        <f t="shared" si="2"/>
        <v>1.0005999999999999</v>
      </c>
    </row>
    <row r="23" spans="3:9" x14ac:dyDescent="0.25">
      <c r="C23" s="28">
        <v>644</v>
      </c>
      <c r="D23" s="31">
        <v>14.08</v>
      </c>
      <c r="E23" s="29">
        <v>-0.34</v>
      </c>
      <c r="F23" s="1">
        <f t="shared" si="3"/>
        <v>9.9999999999997868E-3</v>
      </c>
      <c r="H23" s="14">
        <f t="shared" si="4"/>
        <v>1.0001</v>
      </c>
      <c r="I23" s="1">
        <f t="shared" si="2"/>
        <v>1.0005999999999999</v>
      </c>
    </row>
    <row r="24" spans="3:9" x14ac:dyDescent="0.25">
      <c r="C24" s="28">
        <v>685</v>
      </c>
      <c r="D24" s="31">
        <v>14.05</v>
      </c>
      <c r="E24" s="29">
        <v>-0.54</v>
      </c>
      <c r="F24" s="1">
        <f t="shared" si="3"/>
        <v>-1.9999999999999574E-2</v>
      </c>
      <c r="H24" s="14">
        <f t="shared" si="4"/>
        <v>0.99980000000000002</v>
      </c>
      <c r="I24" s="1">
        <f t="shared" si="2"/>
        <v>1.0005999999999999</v>
      </c>
    </row>
    <row r="25" spans="3:9" x14ac:dyDescent="0.25">
      <c r="C25" s="28">
        <v>689</v>
      </c>
      <c r="D25" s="31">
        <v>13.98</v>
      </c>
      <c r="E25" s="29">
        <v>-1.02</v>
      </c>
      <c r="F25" s="1">
        <f t="shared" si="3"/>
        <v>-8.9999999999999858E-2</v>
      </c>
      <c r="H25" s="14">
        <f t="shared" si="4"/>
        <v>0.99909999999999999</v>
      </c>
      <c r="I25" s="1">
        <f t="shared" si="2"/>
        <v>1.0005999999999999</v>
      </c>
    </row>
    <row r="26" spans="3:9" x14ac:dyDescent="0.25">
      <c r="C26" s="28">
        <v>744</v>
      </c>
      <c r="D26" s="31">
        <v>14.16</v>
      </c>
      <c r="E26" s="29">
        <v>0.21</v>
      </c>
      <c r="F26" s="1">
        <f t="shared" si="3"/>
        <v>8.9999999999999858E-2</v>
      </c>
      <c r="H26" s="14">
        <f t="shared" si="4"/>
        <v>1.0009000000000001</v>
      </c>
      <c r="I26" s="1">
        <f t="shared" si="2"/>
        <v>1.0005999999999999</v>
      </c>
    </row>
    <row r="27" spans="3:9" x14ac:dyDescent="0.25">
      <c r="C27" s="13">
        <v>807</v>
      </c>
      <c r="D27" s="31">
        <v>14.42</v>
      </c>
      <c r="E27" s="29">
        <v>1.99</v>
      </c>
      <c r="F27" s="1">
        <f t="shared" si="3"/>
        <v>0.34999999999999964</v>
      </c>
      <c r="H27" s="14">
        <f t="shared" si="4"/>
        <v>1.0034999999999998</v>
      </c>
      <c r="I27" s="1">
        <f t="shared" si="2"/>
        <v>1.0005999999999999</v>
      </c>
    </row>
    <row r="28" spans="3:9" x14ac:dyDescent="0.25">
      <c r="C28" s="13">
        <v>904</v>
      </c>
      <c r="D28" s="31">
        <v>14.14</v>
      </c>
      <c r="E28" s="29">
        <v>7.0000000000000007E-2</v>
      </c>
      <c r="F28" s="1">
        <f t="shared" si="3"/>
        <v>7.0000000000000284E-2</v>
      </c>
      <c r="H28" s="14">
        <f t="shared" si="4"/>
        <v>1.0006999999999999</v>
      </c>
      <c r="I28" s="1">
        <f t="shared" si="2"/>
        <v>1.0005999999999999</v>
      </c>
    </row>
    <row r="29" spans="3:9" x14ac:dyDescent="0.25">
      <c r="C29" s="13">
        <v>928</v>
      </c>
      <c r="D29" s="31">
        <v>13.89</v>
      </c>
      <c r="E29" s="29">
        <v>-1.64</v>
      </c>
      <c r="F29" s="1">
        <f t="shared" si="3"/>
        <v>-0.17999999999999972</v>
      </c>
      <c r="H29" s="14">
        <f t="shared" si="4"/>
        <v>0.99819999999999998</v>
      </c>
      <c r="I29" s="1">
        <f t="shared" si="2"/>
        <v>1.0005999999999999</v>
      </c>
    </row>
  </sheetData>
  <sheetProtection algorithmName="SHA-512" hashValue="ZszeDxwM5iiKvlmGSKpezziAre4umikly2NfOs79LP1bRxmMU/GIM0khtjoXREEBsUCS1asqjaXx8tutqmPZNw==" saltValue="/VW52RhZjjcWJDUtn5c/4A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9">
    <cfRule type="cellIs" dxfId="20" priority="1" stopIfTrue="1" operator="between">
      <formula>-2</formula>
      <formula>2</formula>
    </cfRule>
    <cfRule type="cellIs" dxfId="19" priority="2" stopIfTrue="1" operator="between">
      <formula>-3</formula>
      <formula>3</formula>
    </cfRule>
    <cfRule type="cellIs" dxfId="18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2B66-71C0-4A45-9478-AB2AE65FBC8D}">
  <sheetPr codeName="Sheet24"/>
  <dimension ref="A1:I29"/>
  <sheetViews>
    <sheetView zoomScale="80" zoomScaleNormal="80" workbookViewId="0">
      <selection activeCell="E2" sqref="E2:E5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26</v>
      </c>
      <c r="E1" s="3"/>
      <c r="F1" s="4"/>
    </row>
    <row r="2" spans="1:9" x14ac:dyDescent="0.25">
      <c r="C2" s="5" t="s">
        <v>3</v>
      </c>
      <c r="D2" s="15">
        <v>13.7</v>
      </c>
      <c r="E2" s="33" t="s">
        <v>12</v>
      </c>
    </row>
    <row r="3" spans="1:9" x14ac:dyDescent="0.25">
      <c r="C3" s="5" t="s">
        <v>15</v>
      </c>
      <c r="D3" s="15">
        <v>13.71</v>
      </c>
      <c r="E3" s="33" t="s">
        <v>12</v>
      </c>
      <c r="F3" s="7"/>
    </row>
    <row r="4" spans="1:9" x14ac:dyDescent="0.25">
      <c r="C4" s="5" t="s">
        <v>16</v>
      </c>
      <c r="D4" s="15">
        <v>0.12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0.87527352297592997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13.7</v>
      </c>
      <c r="E11" s="29">
        <v>-0.08</v>
      </c>
      <c r="F11" s="1">
        <f>((D11-D$2))</f>
        <v>0</v>
      </c>
      <c r="H11" s="14">
        <f t="shared" ref="H11:H16" si="0">(100+F11)/100</f>
        <v>1</v>
      </c>
      <c r="I11" s="1">
        <f>1+($D$3-$D$2)/100</f>
        <v>1.0001</v>
      </c>
    </row>
    <row r="12" spans="1:9" x14ac:dyDescent="0.25">
      <c r="C12" s="28">
        <v>223</v>
      </c>
      <c r="D12" s="31">
        <v>13.84</v>
      </c>
      <c r="E12" s="29">
        <v>1.1299999999999999</v>
      </c>
      <c r="F12" s="1">
        <f t="shared" ref="F12:F16" si="1">((D12-D$2))</f>
        <v>0.14000000000000057</v>
      </c>
      <c r="H12" s="14">
        <f t="shared" si="0"/>
        <v>1.0014000000000001</v>
      </c>
      <c r="I12" s="1">
        <f t="shared" ref="I12:I29" si="2">1+($D$3-$D$2)/100</f>
        <v>1.0001</v>
      </c>
    </row>
    <row r="13" spans="1:9" x14ac:dyDescent="0.25">
      <c r="C13" s="28">
        <v>225</v>
      </c>
      <c r="D13" s="31">
        <v>13.75</v>
      </c>
      <c r="E13" s="29">
        <v>0.35</v>
      </c>
      <c r="F13" s="1">
        <f t="shared" si="1"/>
        <v>5.0000000000000711E-2</v>
      </c>
      <c r="H13" s="14">
        <f t="shared" si="0"/>
        <v>1.0004999999999999</v>
      </c>
      <c r="I13" s="1">
        <f t="shared" si="2"/>
        <v>1.0001</v>
      </c>
    </row>
    <row r="14" spans="1:9" x14ac:dyDescent="0.25">
      <c r="C14" s="28">
        <v>295</v>
      </c>
      <c r="D14" s="31">
        <v>13.74</v>
      </c>
      <c r="E14" s="29">
        <v>0.27</v>
      </c>
      <c r="F14" s="1">
        <f t="shared" si="1"/>
        <v>4.0000000000000924E-2</v>
      </c>
      <c r="H14" s="14">
        <f t="shared" si="0"/>
        <v>1.0004</v>
      </c>
      <c r="I14" s="1">
        <f t="shared" si="2"/>
        <v>1.0001</v>
      </c>
    </row>
    <row r="15" spans="1:9" x14ac:dyDescent="0.25">
      <c r="C15" s="28">
        <v>339</v>
      </c>
      <c r="D15" s="31">
        <v>13.74</v>
      </c>
      <c r="E15" s="29">
        <v>0.27</v>
      </c>
      <c r="F15" s="1">
        <f t="shared" si="1"/>
        <v>4.0000000000000924E-2</v>
      </c>
      <c r="H15" s="14">
        <f t="shared" si="0"/>
        <v>1.0004</v>
      </c>
      <c r="I15" s="1">
        <f t="shared" si="2"/>
        <v>1.0001</v>
      </c>
    </row>
    <row r="16" spans="1:9" x14ac:dyDescent="0.25">
      <c r="C16" s="28">
        <v>446</v>
      </c>
      <c r="D16" s="31">
        <v>15.19</v>
      </c>
      <c r="E16" s="29">
        <v>12.81</v>
      </c>
      <c r="F16" s="1">
        <f t="shared" si="1"/>
        <v>1.4900000000000002</v>
      </c>
      <c r="H16" s="14">
        <f t="shared" si="0"/>
        <v>1.0148999999999999</v>
      </c>
      <c r="I16" s="1">
        <f t="shared" si="2"/>
        <v>1.0001</v>
      </c>
    </row>
    <row r="17" spans="3:9" x14ac:dyDescent="0.25">
      <c r="C17" s="28">
        <v>509</v>
      </c>
      <c r="D17" s="31">
        <v>13.81</v>
      </c>
      <c r="E17" s="29">
        <v>0.87</v>
      </c>
      <c r="F17" s="1">
        <f t="shared" ref="F17:F29" si="3">((D17-D$2))</f>
        <v>0.11000000000000121</v>
      </c>
      <c r="H17" s="14">
        <f t="shared" ref="H17:H29" si="4">(100+F17)/100</f>
        <v>1.0011000000000001</v>
      </c>
      <c r="I17" s="1">
        <f t="shared" si="2"/>
        <v>1.0001</v>
      </c>
    </row>
    <row r="18" spans="3:9" x14ac:dyDescent="0.25">
      <c r="C18" s="28">
        <v>512</v>
      </c>
      <c r="D18" s="31">
        <v>13.65</v>
      </c>
      <c r="E18" s="29">
        <v>-0.51</v>
      </c>
      <c r="F18" s="1">
        <f t="shared" si="3"/>
        <v>-4.9999999999998934E-2</v>
      </c>
      <c r="H18" s="14">
        <f t="shared" si="4"/>
        <v>0.99950000000000006</v>
      </c>
      <c r="I18" s="1">
        <f t="shared" si="2"/>
        <v>1.0001</v>
      </c>
    </row>
    <row r="19" spans="3:9" x14ac:dyDescent="0.25">
      <c r="C19" s="28">
        <v>551</v>
      </c>
      <c r="D19" s="31">
        <v>13.54</v>
      </c>
      <c r="E19" s="29">
        <v>-1.46</v>
      </c>
      <c r="F19" s="1">
        <f t="shared" si="3"/>
        <v>-0.16000000000000014</v>
      </c>
      <c r="H19" s="14">
        <f t="shared" si="4"/>
        <v>0.99840000000000007</v>
      </c>
      <c r="I19" s="1">
        <f t="shared" si="2"/>
        <v>1.0001</v>
      </c>
    </row>
    <row r="20" spans="3:9" x14ac:dyDescent="0.25">
      <c r="C20" s="28">
        <v>579</v>
      </c>
      <c r="D20" s="31">
        <v>13.76</v>
      </c>
      <c r="E20" s="29">
        <v>0.44</v>
      </c>
      <c r="F20" s="1">
        <f t="shared" si="3"/>
        <v>6.0000000000000497E-2</v>
      </c>
      <c r="H20" s="14">
        <f t="shared" si="4"/>
        <v>1.0005999999999999</v>
      </c>
      <c r="I20" s="1">
        <f t="shared" si="2"/>
        <v>1.0001</v>
      </c>
    </row>
    <row r="21" spans="3:9" x14ac:dyDescent="0.25">
      <c r="C21" s="28">
        <v>591</v>
      </c>
      <c r="D21" s="31">
        <v>13.61</v>
      </c>
      <c r="E21" s="29">
        <v>-0.86</v>
      </c>
      <c r="F21" s="1">
        <f t="shared" si="3"/>
        <v>-8.9999999999999858E-2</v>
      </c>
      <c r="H21" s="14">
        <f t="shared" si="4"/>
        <v>0.99909999999999999</v>
      </c>
      <c r="I21" s="1">
        <f t="shared" si="2"/>
        <v>1.0001</v>
      </c>
    </row>
    <row r="22" spans="3:9" x14ac:dyDescent="0.25">
      <c r="C22" s="28">
        <v>615</v>
      </c>
      <c r="D22" s="31">
        <v>13.68</v>
      </c>
      <c r="E22" s="29">
        <v>-0.25</v>
      </c>
      <c r="F22" s="1">
        <f t="shared" si="3"/>
        <v>-1.9999999999999574E-2</v>
      </c>
      <c r="H22" s="14">
        <f t="shared" si="4"/>
        <v>0.99980000000000002</v>
      </c>
      <c r="I22" s="1">
        <f t="shared" si="2"/>
        <v>1.0001</v>
      </c>
    </row>
    <row r="23" spans="3:9" x14ac:dyDescent="0.25">
      <c r="C23" s="28">
        <v>644</v>
      </c>
      <c r="D23" s="31">
        <v>13.66</v>
      </c>
      <c r="E23" s="29">
        <v>-0.42</v>
      </c>
      <c r="F23" s="1">
        <f t="shared" si="3"/>
        <v>-3.9999999999999147E-2</v>
      </c>
      <c r="H23" s="14">
        <f t="shared" si="4"/>
        <v>0.99960000000000004</v>
      </c>
      <c r="I23" s="1">
        <f t="shared" si="2"/>
        <v>1.0001</v>
      </c>
    </row>
    <row r="24" spans="3:9" x14ac:dyDescent="0.25">
      <c r="C24" s="28">
        <v>685</v>
      </c>
      <c r="D24" s="31">
        <v>13.65</v>
      </c>
      <c r="E24" s="29">
        <v>-0.51</v>
      </c>
      <c r="F24" s="1">
        <f t="shared" si="3"/>
        <v>-4.9999999999998934E-2</v>
      </c>
      <c r="H24" s="14">
        <f t="shared" si="4"/>
        <v>0.99950000000000006</v>
      </c>
      <c r="I24" s="1">
        <f t="shared" si="2"/>
        <v>1.0001</v>
      </c>
    </row>
    <row r="25" spans="3:9" x14ac:dyDescent="0.25">
      <c r="C25" s="28">
        <v>689</v>
      </c>
      <c r="D25" s="31">
        <v>13.59</v>
      </c>
      <c r="E25" s="29">
        <v>-1.03</v>
      </c>
      <c r="F25" s="1">
        <f t="shared" si="3"/>
        <v>-0.10999999999999943</v>
      </c>
      <c r="H25" s="14">
        <f t="shared" si="4"/>
        <v>0.99890000000000001</v>
      </c>
      <c r="I25" s="1">
        <f t="shared" si="2"/>
        <v>1.0001</v>
      </c>
    </row>
    <row r="26" spans="3:9" x14ac:dyDescent="0.25">
      <c r="C26" s="28">
        <v>744</v>
      </c>
      <c r="D26" s="31">
        <v>13.72</v>
      </c>
      <c r="E26" s="29">
        <v>0.1</v>
      </c>
      <c r="F26" s="1">
        <f t="shared" si="3"/>
        <v>2.000000000000135E-2</v>
      </c>
      <c r="H26" s="14">
        <f t="shared" si="4"/>
        <v>1.0002</v>
      </c>
      <c r="I26" s="1">
        <f t="shared" si="2"/>
        <v>1.0001</v>
      </c>
    </row>
    <row r="27" spans="3:9" x14ac:dyDescent="0.25">
      <c r="C27" s="13">
        <v>807</v>
      </c>
      <c r="D27" s="31">
        <v>14.01</v>
      </c>
      <c r="E27" s="29">
        <v>2.6</v>
      </c>
      <c r="F27" s="1">
        <f t="shared" si="3"/>
        <v>0.3100000000000005</v>
      </c>
      <c r="H27" s="14">
        <f t="shared" si="4"/>
        <v>1.0031000000000001</v>
      </c>
      <c r="I27" s="1">
        <f t="shared" si="2"/>
        <v>1.0001</v>
      </c>
    </row>
    <row r="28" spans="3:9" x14ac:dyDescent="0.25">
      <c r="C28" s="13">
        <v>904</v>
      </c>
      <c r="D28" s="31">
        <v>13.73</v>
      </c>
      <c r="E28" s="29">
        <v>0.18</v>
      </c>
      <c r="F28" s="1">
        <f t="shared" si="3"/>
        <v>3.0000000000001137E-2</v>
      </c>
      <c r="H28" s="14">
        <f t="shared" si="4"/>
        <v>1.0003</v>
      </c>
      <c r="I28" s="1">
        <f t="shared" si="2"/>
        <v>1.0001</v>
      </c>
    </row>
    <row r="29" spans="3:9" x14ac:dyDescent="0.25">
      <c r="C29" s="13">
        <v>928</v>
      </c>
      <c r="D29" s="31">
        <v>13.51</v>
      </c>
      <c r="E29" s="29">
        <v>-1.72</v>
      </c>
      <c r="F29" s="1">
        <f t="shared" si="3"/>
        <v>-0.1899999999999995</v>
      </c>
      <c r="H29" s="14">
        <f t="shared" si="4"/>
        <v>0.99809999999999999</v>
      </c>
      <c r="I29" s="1">
        <f t="shared" si="2"/>
        <v>1.0001</v>
      </c>
    </row>
  </sheetData>
  <sheetProtection algorithmName="SHA-512" hashValue="PhKQvbWdypkKGboG7Zw+wsyTqiKdc8gUauxOHisy8Rz4PklZ3gvZ0eppVwhhZfNrGxMs/GLx9daSGj3/+g8taA==" saltValue="nvj1HSAaimO+CpoFXaFDtA==" spinCount="100000" sheet="1" objects="1" scenarios="1" selectLockedCells="1" selectUnlockedCells="1"/>
  <conditionalFormatting sqref="E11:E29">
    <cfRule type="cellIs" dxfId="17" priority="1" stopIfTrue="1" operator="between">
      <formula>-2</formula>
      <formula>2</formula>
    </cfRule>
    <cfRule type="cellIs" dxfId="16" priority="2" stopIfTrue="1" operator="between">
      <formula>-3</formula>
      <formula>3</formula>
    </cfRule>
    <cfRule type="cellIs" dxfId="15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29</v>
      </c>
      <c r="E1" s="3"/>
      <c r="F1" s="4"/>
    </row>
    <row r="2" spans="1:9" ht="18" x14ac:dyDescent="0.25">
      <c r="C2" s="5" t="s">
        <v>3</v>
      </c>
      <c r="D2" s="32">
        <v>104.9</v>
      </c>
      <c r="E2" s="33" t="s">
        <v>4</v>
      </c>
    </row>
    <row r="3" spans="1:9" ht="18" x14ac:dyDescent="0.25">
      <c r="C3" s="5" t="s">
        <v>15</v>
      </c>
      <c r="D3" s="32">
        <v>101.1</v>
      </c>
      <c r="E3" s="33" t="s">
        <v>4</v>
      </c>
      <c r="F3" s="7"/>
    </row>
    <row r="4" spans="1:9" ht="18" x14ac:dyDescent="0.25">
      <c r="C4" s="5" t="s">
        <v>16</v>
      </c>
      <c r="D4" s="5">
        <v>6.6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6.5281899109792292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B11" s="27"/>
      <c r="C11" s="28">
        <v>139</v>
      </c>
      <c r="D11" s="31">
        <v>100.8</v>
      </c>
      <c r="E11" s="29">
        <v>-0.05</v>
      </c>
      <c r="F11" s="13">
        <f t="shared" ref="F11:F15" si="0">((D11-D$2)/D$2)*100</f>
        <v>-3.9084842707340401</v>
      </c>
      <c r="H11" s="14">
        <f t="shared" ref="H11:H16" si="1">(100+F11)/100</f>
        <v>0.96091515729265964</v>
      </c>
      <c r="I11" s="1">
        <f t="shared" ref="I11:I29" si="2">1+($D$3-$D$2)/$D$2</f>
        <v>0.96377502383222102</v>
      </c>
    </row>
    <row r="12" spans="1:9" x14ac:dyDescent="0.25">
      <c r="B12" s="27"/>
      <c r="C12" s="28">
        <v>223</v>
      </c>
      <c r="D12" s="31">
        <v>103.8</v>
      </c>
      <c r="E12" s="29">
        <v>0.41</v>
      </c>
      <c r="F12" s="13">
        <f t="shared" si="0"/>
        <v>-1.0486177311725533</v>
      </c>
      <c r="H12" s="14">
        <f t="shared" si="1"/>
        <v>0.98951382268827448</v>
      </c>
      <c r="I12" s="1">
        <f t="shared" si="2"/>
        <v>0.96377502383222102</v>
      </c>
    </row>
    <row r="13" spans="1:9" x14ac:dyDescent="0.25">
      <c r="B13" s="27"/>
      <c r="C13" s="28">
        <v>225</v>
      </c>
      <c r="D13" s="31">
        <v>82.2</v>
      </c>
      <c r="E13" s="29">
        <v>-2.88</v>
      </c>
      <c r="F13" s="13">
        <f t="shared" si="0"/>
        <v>-21.639656816015254</v>
      </c>
      <c r="H13" s="14">
        <f t="shared" si="1"/>
        <v>0.78360343183984749</v>
      </c>
      <c r="I13" s="1">
        <f t="shared" si="2"/>
        <v>0.96377502383222102</v>
      </c>
    </row>
    <row r="14" spans="1:9" x14ac:dyDescent="0.25">
      <c r="B14" s="27"/>
      <c r="C14" s="28">
        <v>295</v>
      </c>
      <c r="D14" s="31">
        <v>110</v>
      </c>
      <c r="E14" s="29">
        <v>1.36</v>
      </c>
      <c r="F14" s="13">
        <f t="shared" si="0"/>
        <v>4.8617731172545229</v>
      </c>
      <c r="H14" s="14">
        <f t="shared" si="1"/>
        <v>1.0486177311725453</v>
      </c>
      <c r="I14" s="1">
        <f t="shared" si="2"/>
        <v>0.96377502383222102</v>
      </c>
    </row>
    <row r="15" spans="1:9" x14ac:dyDescent="0.25">
      <c r="B15" s="13"/>
      <c r="C15" s="28">
        <v>339</v>
      </c>
      <c r="D15" s="31">
        <v>102</v>
      </c>
      <c r="E15" s="29">
        <v>0.14000000000000001</v>
      </c>
      <c r="F15" s="13">
        <f t="shared" si="0"/>
        <v>-2.7645376549094429</v>
      </c>
      <c r="H15" s="14">
        <f t="shared" si="1"/>
        <v>0.97235462345090551</v>
      </c>
      <c r="I15" s="1">
        <f t="shared" si="2"/>
        <v>0.96377502383222102</v>
      </c>
    </row>
    <row r="16" spans="1:9" x14ac:dyDescent="0.25">
      <c r="C16" s="28">
        <v>446</v>
      </c>
      <c r="D16" s="31">
        <v>82.4</v>
      </c>
      <c r="E16" s="29">
        <v>-2.85</v>
      </c>
      <c r="F16" s="13">
        <f>((D16-D$2)/D$2)*100</f>
        <v>-21.448999046711155</v>
      </c>
      <c r="H16" s="14">
        <f t="shared" si="1"/>
        <v>0.78551000953288852</v>
      </c>
      <c r="I16" s="1">
        <f t="shared" si="2"/>
        <v>0.96377502383222102</v>
      </c>
    </row>
    <row r="17" spans="3:9" x14ac:dyDescent="0.25">
      <c r="C17" s="28">
        <v>509</v>
      </c>
      <c r="D17" s="31">
        <v>99.3</v>
      </c>
      <c r="E17" s="29">
        <v>-0.28000000000000003</v>
      </c>
      <c r="F17" s="13">
        <f t="shared" ref="F17:F29" si="3">((D17-D$2)/D$2)*100</f>
        <v>-5.3384175405147838</v>
      </c>
      <c r="H17" s="14">
        <f t="shared" ref="H17:H29" si="4">(100+F17)/100</f>
        <v>0.94661582459485216</v>
      </c>
      <c r="I17" s="1">
        <f t="shared" si="2"/>
        <v>0.96377502383222102</v>
      </c>
    </row>
    <row r="18" spans="3:9" x14ac:dyDescent="0.25">
      <c r="C18" s="28">
        <v>512</v>
      </c>
      <c r="D18" s="31">
        <v>105</v>
      </c>
      <c r="E18" s="29">
        <v>0.59</v>
      </c>
      <c r="F18" s="13">
        <f t="shared" si="3"/>
        <v>9.5328884652044144E-2</v>
      </c>
      <c r="H18" s="14">
        <f t="shared" si="4"/>
        <v>1.0009532888465205</v>
      </c>
      <c r="I18" s="1">
        <f t="shared" si="2"/>
        <v>0.96377502383222102</v>
      </c>
    </row>
    <row r="19" spans="3:9" x14ac:dyDescent="0.25">
      <c r="C19" s="28">
        <v>551</v>
      </c>
      <c r="D19" s="31">
        <v>103</v>
      </c>
      <c r="E19" s="29">
        <v>0.28999999999999998</v>
      </c>
      <c r="F19" s="13">
        <f t="shared" si="3"/>
        <v>-1.8112488083889471</v>
      </c>
      <c r="H19" s="14">
        <f t="shared" si="4"/>
        <v>0.98188751191611046</v>
      </c>
      <c r="I19" s="1">
        <f t="shared" si="2"/>
        <v>0.96377502383222102</v>
      </c>
    </row>
    <row r="20" spans="3:9" x14ac:dyDescent="0.25">
      <c r="C20" s="28">
        <v>579</v>
      </c>
      <c r="D20" s="31">
        <v>98.9</v>
      </c>
      <c r="E20" s="29">
        <v>-0.34</v>
      </c>
      <c r="F20" s="13">
        <f t="shared" si="3"/>
        <v>-5.7197330791229737</v>
      </c>
      <c r="H20" s="14">
        <f t="shared" si="4"/>
        <v>0.94280266920877021</v>
      </c>
      <c r="I20" s="1">
        <f t="shared" si="2"/>
        <v>0.96377502383222102</v>
      </c>
    </row>
    <row r="21" spans="3:9" x14ac:dyDescent="0.25">
      <c r="C21" s="28">
        <v>591</v>
      </c>
      <c r="D21" s="31">
        <v>99.5</v>
      </c>
      <c r="E21" s="29">
        <v>-0.25</v>
      </c>
      <c r="F21" s="13">
        <f t="shared" si="3"/>
        <v>-5.1477597712106817</v>
      </c>
      <c r="H21" s="14">
        <f t="shared" si="4"/>
        <v>0.94852240228789308</v>
      </c>
      <c r="I21" s="1">
        <f t="shared" si="2"/>
        <v>0.96377502383222102</v>
      </c>
    </row>
    <row r="22" spans="3:9" x14ac:dyDescent="0.25">
      <c r="C22" s="28">
        <v>615</v>
      </c>
      <c r="D22" s="31">
        <v>105</v>
      </c>
      <c r="E22" s="29">
        <v>0.59</v>
      </c>
      <c r="F22" s="13">
        <f t="shared" si="3"/>
        <v>9.5328884652044144E-2</v>
      </c>
      <c r="H22" s="14">
        <f t="shared" si="4"/>
        <v>1.0009532888465205</v>
      </c>
      <c r="I22" s="1">
        <f t="shared" si="2"/>
        <v>0.96377502383222102</v>
      </c>
    </row>
    <row r="23" spans="3:9" x14ac:dyDescent="0.25">
      <c r="C23" s="28">
        <v>644</v>
      </c>
      <c r="D23" s="31">
        <v>107</v>
      </c>
      <c r="E23" s="29">
        <v>0.9</v>
      </c>
      <c r="F23" s="13">
        <f t="shared" si="3"/>
        <v>2.0019065776930356</v>
      </c>
      <c r="H23" s="14">
        <f t="shared" si="4"/>
        <v>1.0200190657769304</v>
      </c>
      <c r="I23" s="1">
        <f t="shared" si="2"/>
        <v>0.96377502383222102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0.96377502383222102</v>
      </c>
    </row>
    <row r="25" spans="3:9" x14ac:dyDescent="0.25">
      <c r="C25" s="28">
        <v>689</v>
      </c>
      <c r="D25" s="31">
        <v>103</v>
      </c>
      <c r="E25" s="29">
        <v>0.28999999999999998</v>
      </c>
      <c r="F25" s="13">
        <f t="shared" si="3"/>
        <v>-1.8112488083889471</v>
      </c>
      <c r="H25" s="14">
        <f t="shared" si="4"/>
        <v>0.98188751191611046</v>
      </c>
      <c r="I25" s="1">
        <f t="shared" si="2"/>
        <v>0.96377502383222102</v>
      </c>
    </row>
    <row r="26" spans="3:9" x14ac:dyDescent="0.25">
      <c r="C26" s="28">
        <v>744</v>
      </c>
      <c r="D26" s="31">
        <v>112</v>
      </c>
      <c r="E26" s="29">
        <v>1.66</v>
      </c>
      <c r="F26" s="13">
        <f t="shared" si="3"/>
        <v>6.7683508102955132</v>
      </c>
      <c r="H26" s="14">
        <f t="shared" si="4"/>
        <v>1.0676835081029552</v>
      </c>
      <c r="I26" s="1">
        <f t="shared" si="2"/>
        <v>0.96377502383222102</v>
      </c>
    </row>
    <row r="27" spans="3:9" x14ac:dyDescent="0.25">
      <c r="C27" s="13">
        <v>807</v>
      </c>
      <c r="D27" s="31">
        <v>76</v>
      </c>
      <c r="E27" s="29">
        <v>-3.83</v>
      </c>
      <c r="F27" s="13">
        <f t="shared" si="3"/>
        <v>-27.550047664442328</v>
      </c>
      <c r="H27" s="14">
        <f t="shared" si="4"/>
        <v>0.72449952335557666</v>
      </c>
      <c r="I27" s="1">
        <f t="shared" si="2"/>
        <v>0.96377502383222102</v>
      </c>
    </row>
    <row r="28" spans="3:9" x14ac:dyDescent="0.25">
      <c r="C28" s="13">
        <v>904</v>
      </c>
      <c r="D28" s="31">
        <v>97.9</v>
      </c>
      <c r="E28" s="29">
        <v>-0.49</v>
      </c>
      <c r="F28" s="13">
        <f t="shared" si="3"/>
        <v>-6.6730219256434697</v>
      </c>
      <c r="H28" s="14">
        <f t="shared" si="4"/>
        <v>0.93326978074356537</v>
      </c>
      <c r="I28" s="1">
        <f t="shared" si="2"/>
        <v>0.96377502383222102</v>
      </c>
    </row>
    <row r="29" spans="3:9" x14ac:dyDescent="0.25">
      <c r="C29" s="13">
        <v>928</v>
      </c>
      <c r="D29" s="31">
        <v>100</v>
      </c>
      <c r="E29" s="29">
        <v>-0.17</v>
      </c>
      <c r="F29" s="13">
        <f t="shared" si="3"/>
        <v>-4.6711153479504341</v>
      </c>
      <c r="H29" s="14">
        <f t="shared" si="4"/>
        <v>0.95328884652049561</v>
      </c>
      <c r="I29" s="1">
        <f t="shared" si="2"/>
        <v>0.96377502383222102</v>
      </c>
    </row>
    <row r="36" spans="8:8" x14ac:dyDescent="0.25">
      <c r="H36" s="1" t="s">
        <v>1</v>
      </c>
    </row>
  </sheetData>
  <sheetProtection algorithmName="SHA-512" hashValue="mGno3AFT3BLKYTgvfZuPYDbCoaxDk8z+r81MpczY6PHfgaWO+uGuwxEVyi/gC3dBQnVUoJ+/a6FciG/S6aIwQA==" saltValue="aMAOI75X7KFnDNTERDFu3g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68" priority="1" stopIfTrue="1" operator="between">
      <formula>-2</formula>
      <formula>2</formula>
    </cfRule>
    <cfRule type="cellIs" dxfId="67" priority="2" stopIfTrue="1" operator="between">
      <formula>-3</formula>
      <formula>3</formula>
    </cfRule>
    <cfRule type="cellIs" dxfId="6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0E4A-7F45-42EE-88A4-29DBD85C2624}">
  <sheetPr codeName="Sheet21"/>
  <dimension ref="A1:I29"/>
  <sheetViews>
    <sheetView zoomScale="80" zoomScaleNormal="80" workbookViewId="0">
      <selection activeCell="E2" sqref="E2:E5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24</v>
      </c>
      <c r="E1" s="3"/>
      <c r="F1" s="4"/>
    </row>
    <row r="2" spans="1:9" x14ac:dyDescent="0.25">
      <c r="C2" s="5" t="s">
        <v>3</v>
      </c>
      <c r="D2" s="15">
        <v>6.69</v>
      </c>
      <c r="E2" s="33" t="s">
        <v>12</v>
      </c>
    </row>
    <row r="3" spans="1:9" x14ac:dyDescent="0.25">
      <c r="C3" s="5" t="s">
        <v>15</v>
      </c>
      <c r="D3" s="15">
        <v>6.6989999999999998</v>
      </c>
      <c r="E3" s="33" t="s">
        <v>12</v>
      </c>
      <c r="F3" s="7"/>
    </row>
    <row r="4" spans="1:9" x14ac:dyDescent="0.25">
      <c r="C4" s="5" t="s">
        <v>16</v>
      </c>
      <c r="D4" s="15">
        <v>9.8000000000000004E-2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1.4629049111807733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6.65</v>
      </c>
      <c r="E11" s="29">
        <v>-0.5</v>
      </c>
      <c r="F11" s="1">
        <f>((D11-D$2))</f>
        <v>-4.0000000000000036E-2</v>
      </c>
      <c r="H11" s="14">
        <f t="shared" ref="H11:H16" si="0">(100+F11)/100</f>
        <v>0.99959999999999993</v>
      </c>
      <c r="I11" s="1">
        <f>1+($D$3-$D$2)/100</f>
        <v>1.0000899999999999</v>
      </c>
    </row>
    <row r="12" spans="1:9" x14ac:dyDescent="0.25">
      <c r="C12" s="28">
        <v>223</v>
      </c>
      <c r="D12" s="31">
        <v>6.74</v>
      </c>
      <c r="E12" s="29">
        <v>0.42</v>
      </c>
      <c r="F12" s="1">
        <f t="shared" ref="F12:F16" si="1">((D12-D$2))</f>
        <v>4.9999999999999822E-2</v>
      </c>
      <c r="H12" s="14">
        <f t="shared" si="0"/>
        <v>1.0004999999999999</v>
      </c>
      <c r="I12" s="1">
        <f t="shared" ref="I12:I29" si="2">1+($D$3-$D$2)/100</f>
        <v>1.0000899999999999</v>
      </c>
    </row>
    <row r="13" spans="1:9" x14ac:dyDescent="0.25">
      <c r="C13" s="28">
        <v>225</v>
      </c>
      <c r="D13" s="31">
        <v>6.71</v>
      </c>
      <c r="E13" s="29">
        <v>0.12</v>
      </c>
      <c r="F13" s="1">
        <f t="shared" si="1"/>
        <v>1.9999999999999574E-2</v>
      </c>
      <c r="H13" s="14">
        <f t="shared" si="0"/>
        <v>1.0002</v>
      </c>
      <c r="I13" s="1">
        <f t="shared" si="2"/>
        <v>1.0000899999999999</v>
      </c>
    </row>
    <row r="14" spans="1:9" x14ac:dyDescent="0.25">
      <c r="C14" s="28">
        <v>295</v>
      </c>
      <c r="D14" s="31">
        <v>6.75</v>
      </c>
      <c r="E14" s="29">
        <v>0.52</v>
      </c>
      <c r="F14" s="1">
        <f t="shared" si="1"/>
        <v>5.9999999999999609E-2</v>
      </c>
      <c r="H14" s="14">
        <f t="shared" si="0"/>
        <v>1.0005999999999999</v>
      </c>
      <c r="I14" s="1">
        <f t="shared" si="2"/>
        <v>1.0000899999999999</v>
      </c>
    </row>
    <row r="15" spans="1:9" x14ac:dyDescent="0.25">
      <c r="C15" s="28">
        <v>339</v>
      </c>
      <c r="D15" s="31">
        <v>6.73</v>
      </c>
      <c r="E15" s="29">
        <v>0.32</v>
      </c>
      <c r="F15" s="1">
        <f t="shared" si="1"/>
        <v>4.0000000000000036E-2</v>
      </c>
      <c r="H15" s="14">
        <f t="shared" si="0"/>
        <v>1.0004</v>
      </c>
      <c r="I15" s="1">
        <f t="shared" si="2"/>
        <v>1.0000899999999999</v>
      </c>
    </row>
    <row r="16" spans="1:9" x14ac:dyDescent="0.25">
      <c r="C16" s="28">
        <v>446</v>
      </c>
      <c r="D16" s="31">
        <v>9.68</v>
      </c>
      <c r="E16" s="29">
        <v>30.37</v>
      </c>
      <c r="F16" s="1">
        <f t="shared" si="1"/>
        <v>2.9899999999999993</v>
      </c>
      <c r="H16" s="14">
        <f t="shared" si="0"/>
        <v>1.0299</v>
      </c>
      <c r="I16" s="1">
        <f t="shared" si="2"/>
        <v>1.0000899999999999</v>
      </c>
    </row>
    <row r="17" spans="3:9" x14ac:dyDescent="0.25">
      <c r="C17" s="28">
        <v>509</v>
      </c>
      <c r="D17" s="31">
        <v>6.84</v>
      </c>
      <c r="E17" s="29">
        <v>1.44</v>
      </c>
      <c r="F17" s="1">
        <f t="shared" ref="F17:F29" si="3">((D17-D$2))</f>
        <v>0.14999999999999947</v>
      </c>
      <c r="H17" s="14">
        <f t="shared" ref="H17:H29" si="4">(100+F17)/100</f>
        <v>1.0015000000000001</v>
      </c>
      <c r="I17" s="1">
        <f t="shared" si="2"/>
        <v>1.0000899999999999</v>
      </c>
    </row>
    <row r="18" spans="3:9" x14ac:dyDescent="0.25">
      <c r="C18" s="28">
        <v>512</v>
      </c>
      <c r="D18" s="31">
        <v>6.67</v>
      </c>
      <c r="E18" s="29">
        <v>-0.28999999999999998</v>
      </c>
      <c r="F18" s="1">
        <f t="shared" si="3"/>
        <v>-2.0000000000000462E-2</v>
      </c>
      <c r="H18" s="14">
        <f t="shared" si="4"/>
        <v>0.99980000000000002</v>
      </c>
      <c r="I18" s="1">
        <f t="shared" si="2"/>
        <v>1.0000899999999999</v>
      </c>
    </row>
    <row r="19" spans="3:9" x14ac:dyDescent="0.25">
      <c r="C19" s="28">
        <v>551</v>
      </c>
      <c r="D19" s="31">
        <v>6.55</v>
      </c>
      <c r="E19" s="29">
        <v>-1.51</v>
      </c>
      <c r="F19" s="1">
        <f t="shared" si="3"/>
        <v>-0.14000000000000057</v>
      </c>
      <c r="H19" s="14">
        <f t="shared" si="4"/>
        <v>0.99860000000000004</v>
      </c>
      <c r="I19" s="1">
        <f t="shared" si="2"/>
        <v>1.0000899999999999</v>
      </c>
    </row>
    <row r="20" spans="3:9" x14ac:dyDescent="0.25">
      <c r="C20" s="28">
        <v>579</v>
      </c>
      <c r="D20" s="31">
        <v>6.75</v>
      </c>
      <c r="E20" s="29">
        <v>0.52</v>
      </c>
      <c r="F20" s="1">
        <f t="shared" si="3"/>
        <v>5.9999999999999609E-2</v>
      </c>
      <c r="H20" s="14">
        <f t="shared" si="4"/>
        <v>1.0005999999999999</v>
      </c>
      <c r="I20" s="1">
        <f t="shared" si="2"/>
        <v>1.0000899999999999</v>
      </c>
    </row>
    <row r="21" spans="3:9" x14ac:dyDescent="0.25">
      <c r="C21" s="28">
        <v>591</v>
      </c>
      <c r="D21" s="31">
        <v>6.72</v>
      </c>
      <c r="E21" s="29">
        <v>0.22</v>
      </c>
      <c r="F21" s="1">
        <f t="shared" si="3"/>
        <v>2.9999999999999361E-2</v>
      </c>
      <c r="H21" s="14">
        <f t="shared" si="4"/>
        <v>1.0003</v>
      </c>
      <c r="I21" s="1">
        <f t="shared" si="2"/>
        <v>1.0000899999999999</v>
      </c>
    </row>
    <row r="22" spans="3:9" x14ac:dyDescent="0.25">
      <c r="C22" s="28">
        <v>615</v>
      </c>
      <c r="D22" s="31">
        <v>6.64</v>
      </c>
      <c r="E22" s="29">
        <v>-0.6</v>
      </c>
      <c r="F22" s="1">
        <f t="shared" si="3"/>
        <v>-5.0000000000000711E-2</v>
      </c>
      <c r="H22" s="14">
        <f t="shared" si="4"/>
        <v>0.99950000000000006</v>
      </c>
      <c r="I22" s="1">
        <f t="shared" si="2"/>
        <v>1.0000899999999999</v>
      </c>
    </row>
    <row r="23" spans="3:9" x14ac:dyDescent="0.25">
      <c r="C23" s="28">
        <v>644</v>
      </c>
      <c r="D23" s="31">
        <v>6.69</v>
      </c>
      <c r="E23" s="29">
        <v>-0.09</v>
      </c>
      <c r="F23" s="1">
        <f t="shared" si="3"/>
        <v>0</v>
      </c>
      <c r="H23" s="14">
        <f t="shared" si="4"/>
        <v>1</v>
      </c>
      <c r="I23" s="1">
        <f t="shared" si="2"/>
        <v>1.0000899999999999</v>
      </c>
    </row>
    <row r="24" spans="3:9" x14ac:dyDescent="0.25">
      <c r="C24" s="28">
        <v>685</v>
      </c>
      <c r="D24" s="31">
        <v>6.65</v>
      </c>
      <c r="E24" s="29">
        <v>-0.5</v>
      </c>
      <c r="F24" s="1">
        <f t="shared" si="3"/>
        <v>-4.0000000000000036E-2</v>
      </c>
      <c r="H24" s="14">
        <f t="shared" si="4"/>
        <v>0.99959999999999993</v>
      </c>
      <c r="I24" s="1">
        <f t="shared" si="2"/>
        <v>1.0000899999999999</v>
      </c>
    </row>
    <row r="25" spans="3:9" x14ac:dyDescent="0.25">
      <c r="C25" s="28">
        <v>689</v>
      </c>
      <c r="D25" s="31">
        <v>6.61</v>
      </c>
      <c r="E25" s="29">
        <v>-0.9</v>
      </c>
      <c r="F25" s="1">
        <f t="shared" si="3"/>
        <v>-8.0000000000000071E-2</v>
      </c>
      <c r="H25" s="14">
        <f t="shared" si="4"/>
        <v>0.99919999999999998</v>
      </c>
      <c r="I25" s="1">
        <f t="shared" si="2"/>
        <v>1.0000899999999999</v>
      </c>
    </row>
    <row r="26" spans="3:9" x14ac:dyDescent="0.25">
      <c r="C26" s="28">
        <v>744</v>
      </c>
      <c r="D26" s="31">
        <v>6.68</v>
      </c>
      <c r="E26" s="29">
        <v>-0.19</v>
      </c>
      <c r="F26" s="1">
        <f t="shared" si="3"/>
        <v>-1.0000000000000675E-2</v>
      </c>
      <c r="H26" s="14">
        <f t="shared" si="4"/>
        <v>0.9998999999999999</v>
      </c>
      <c r="I26" s="1">
        <f t="shared" si="2"/>
        <v>1.0000899999999999</v>
      </c>
    </row>
    <row r="27" spans="3:9" x14ac:dyDescent="0.25">
      <c r="C27" s="13">
        <v>807</v>
      </c>
      <c r="D27" s="31">
        <v>7.19</v>
      </c>
      <c r="E27" s="29">
        <v>5</v>
      </c>
      <c r="F27" s="1">
        <f t="shared" si="3"/>
        <v>0.5</v>
      </c>
      <c r="H27" s="14">
        <f t="shared" si="4"/>
        <v>1.0049999999999999</v>
      </c>
      <c r="I27" s="1">
        <f t="shared" si="2"/>
        <v>1.0000899999999999</v>
      </c>
    </row>
    <row r="28" spans="3:9" x14ac:dyDescent="0.25">
      <c r="C28" s="13">
        <v>904</v>
      </c>
      <c r="D28" s="31">
        <v>6.65</v>
      </c>
      <c r="E28" s="29">
        <v>-0.5</v>
      </c>
      <c r="F28" s="1">
        <f t="shared" si="3"/>
        <v>-4.0000000000000036E-2</v>
      </c>
      <c r="H28" s="14">
        <f t="shared" si="4"/>
        <v>0.99959999999999993</v>
      </c>
      <c r="I28" s="1">
        <f t="shared" si="2"/>
        <v>1.0000899999999999</v>
      </c>
    </row>
    <row r="29" spans="3:9" x14ac:dyDescent="0.25">
      <c r="C29" s="13">
        <v>928</v>
      </c>
      <c r="D29" s="31">
        <v>6.36</v>
      </c>
      <c r="E29" s="29">
        <v>-3.45</v>
      </c>
      <c r="F29" s="1">
        <f t="shared" si="3"/>
        <v>-0.33000000000000007</v>
      </c>
      <c r="H29" s="14">
        <f t="shared" si="4"/>
        <v>0.99670000000000003</v>
      </c>
      <c r="I29" s="1">
        <f t="shared" si="2"/>
        <v>1.0000899999999999</v>
      </c>
    </row>
  </sheetData>
  <sheetProtection algorithmName="SHA-512" hashValue="LSnLHbrrg2QE9sq2IUOZmBDX9M7Z4qfKMNDEV1HHpQX2TDn8MBiD65UnjGzs1+F+P1jMpzwqEikr3N5N0xvfHA==" saltValue="Be5YPLv7NTnpULggC7CddQ==" spinCount="100000" sheet="1" objects="1" scenarios="1" selectLockedCells="1" selectUnlockedCells="1"/>
  <conditionalFormatting sqref="E11:E29">
    <cfRule type="cellIs" dxfId="14" priority="1" stopIfTrue="1" operator="between">
      <formula>-2</formula>
      <formula>2</formula>
    </cfRule>
    <cfRule type="cellIs" dxfId="13" priority="2" stopIfTrue="1" operator="between">
      <formula>-3</formula>
      <formula>3</formula>
    </cfRule>
    <cfRule type="cellIs" dxfId="12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A1:I30"/>
  <sheetViews>
    <sheetView zoomScale="80" zoomScaleNormal="80" workbookViewId="0">
      <selection activeCell="E2" sqref="E2:E5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11</v>
      </c>
      <c r="E1" s="3"/>
      <c r="F1" s="4"/>
    </row>
    <row r="2" spans="1:9" x14ac:dyDescent="0.25">
      <c r="C2" s="5" t="s">
        <v>3</v>
      </c>
      <c r="D2" s="15">
        <v>0.67</v>
      </c>
      <c r="E2" s="33" t="s">
        <v>12</v>
      </c>
    </row>
    <row r="3" spans="1:9" x14ac:dyDescent="0.25">
      <c r="C3" s="5" t="s">
        <v>15</v>
      </c>
      <c r="D3" s="15">
        <v>0.65039999999999998</v>
      </c>
      <c r="E3" s="33" t="s">
        <v>12</v>
      </c>
      <c r="F3" s="7"/>
    </row>
    <row r="4" spans="1:9" x14ac:dyDescent="0.25">
      <c r="C4" s="5" t="s">
        <v>16</v>
      </c>
      <c r="D4" s="15">
        <v>0.10440000000000001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16.051660516605168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0.59</v>
      </c>
      <c r="E11" s="29">
        <v>-0.57999999999999996</v>
      </c>
      <c r="F11" s="1">
        <f>((D11-D$2))</f>
        <v>-8.0000000000000071E-2</v>
      </c>
      <c r="H11" s="14">
        <f t="shared" ref="H11:H16" si="0">(100+F11)/100</f>
        <v>0.99919999999999998</v>
      </c>
      <c r="I11" s="1">
        <f>1+($D$3-$D$2)/100</f>
        <v>0.99980400000000003</v>
      </c>
    </row>
    <row r="12" spans="1:9" x14ac:dyDescent="0.25">
      <c r="C12" s="28">
        <v>223</v>
      </c>
      <c r="D12" s="31">
        <v>0.61</v>
      </c>
      <c r="E12" s="29">
        <v>-0.39</v>
      </c>
      <c r="F12" s="1">
        <f t="shared" ref="F12:F16" si="1">((D12-D$2))</f>
        <v>-6.0000000000000053E-2</v>
      </c>
      <c r="H12" s="14">
        <f t="shared" si="0"/>
        <v>0.99939999999999996</v>
      </c>
      <c r="I12" s="1">
        <f t="shared" ref="I12:I29" si="2">1+($D$3-$D$2)/100</f>
        <v>0.99980400000000003</v>
      </c>
    </row>
    <row r="13" spans="1:9" x14ac:dyDescent="0.25">
      <c r="C13" s="28">
        <v>225</v>
      </c>
      <c r="D13" s="31">
        <v>0.61</v>
      </c>
      <c r="E13" s="29">
        <v>-0.39</v>
      </c>
      <c r="F13" s="1">
        <f t="shared" si="1"/>
        <v>-6.0000000000000053E-2</v>
      </c>
      <c r="H13" s="14">
        <f t="shared" si="0"/>
        <v>0.99939999999999996</v>
      </c>
      <c r="I13" s="1">
        <f t="shared" si="2"/>
        <v>0.99980400000000003</v>
      </c>
    </row>
    <row r="14" spans="1:9" x14ac:dyDescent="0.25">
      <c r="C14" s="28">
        <v>295</v>
      </c>
      <c r="D14" s="31">
        <v>0.71</v>
      </c>
      <c r="E14" s="29">
        <v>0.56999999999999995</v>
      </c>
      <c r="F14" s="1">
        <f t="shared" si="1"/>
        <v>3.9999999999999925E-2</v>
      </c>
      <c r="H14" s="14">
        <f t="shared" si="0"/>
        <v>1.0004</v>
      </c>
      <c r="I14" s="1">
        <f t="shared" si="2"/>
        <v>0.99980400000000003</v>
      </c>
    </row>
    <row r="15" spans="1:9" x14ac:dyDescent="0.25">
      <c r="C15" s="28">
        <v>339</v>
      </c>
      <c r="D15" s="31">
        <v>0.7</v>
      </c>
      <c r="E15" s="29">
        <v>0.47</v>
      </c>
      <c r="F15" s="1">
        <f t="shared" si="1"/>
        <v>2.9999999999999916E-2</v>
      </c>
      <c r="H15" s="14">
        <f t="shared" si="0"/>
        <v>1.0003</v>
      </c>
      <c r="I15" s="1">
        <f t="shared" si="2"/>
        <v>0.99980400000000003</v>
      </c>
    </row>
    <row r="16" spans="1:9" x14ac:dyDescent="0.25">
      <c r="C16" s="28">
        <v>446</v>
      </c>
      <c r="D16" s="31">
        <v>0.7</v>
      </c>
      <c r="E16" s="29">
        <v>0.47</v>
      </c>
      <c r="F16" s="1">
        <f t="shared" si="1"/>
        <v>2.9999999999999916E-2</v>
      </c>
      <c r="H16" s="14">
        <f t="shared" si="0"/>
        <v>1.0003</v>
      </c>
      <c r="I16" s="1">
        <f t="shared" si="2"/>
        <v>0.99980400000000003</v>
      </c>
    </row>
    <row r="17" spans="3:9" x14ac:dyDescent="0.25">
      <c r="C17" s="28">
        <v>509</v>
      </c>
      <c r="D17" s="31">
        <v>0.83</v>
      </c>
      <c r="E17" s="29">
        <v>1.72</v>
      </c>
      <c r="F17" s="1">
        <f t="shared" ref="F17:F29" si="3">((D17-D$2))</f>
        <v>0.15999999999999992</v>
      </c>
      <c r="H17" s="14">
        <f t="shared" ref="H17:H29" si="4">(100+F17)/100</f>
        <v>1.0016</v>
      </c>
      <c r="I17" s="1">
        <f t="shared" si="2"/>
        <v>0.99980400000000003</v>
      </c>
    </row>
    <row r="18" spans="3:9" x14ac:dyDescent="0.25">
      <c r="C18" s="28">
        <v>512</v>
      </c>
      <c r="D18" s="31">
        <v>0.66</v>
      </c>
      <c r="E18" s="29">
        <v>0.09</v>
      </c>
      <c r="F18" s="1">
        <f t="shared" si="3"/>
        <v>-1.0000000000000009E-2</v>
      </c>
      <c r="H18" s="14">
        <f t="shared" si="4"/>
        <v>0.9998999999999999</v>
      </c>
      <c r="I18" s="1">
        <f t="shared" si="2"/>
        <v>0.99980400000000003</v>
      </c>
    </row>
    <row r="19" spans="3:9" x14ac:dyDescent="0.25">
      <c r="C19" s="28">
        <v>551</v>
      </c>
      <c r="D19" s="31">
        <v>0.5</v>
      </c>
      <c r="E19" s="29">
        <v>-1.44</v>
      </c>
      <c r="F19" s="1">
        <f t="shared" si="3"/>
        <v>-0.17000000000000004</v>
      </c>
      <c r="H19" s="14">
        <f t="shared" si="4"/>
        <v>0.99829999999999997</v>
      </c>
      <c r="I19" s="1">
        <f t="shared" si="2"/>
        <v>0.99980400000000003</v>
      </c>
    </row>
    <row r="20" spans="3:9" x14ac:dyDescent="0.25">
      <c r="C20" s="28">
        <v>579</v>
      </c>
      <c r="D20" s="31">
        <v>0.73</v>
      </c>
      <c r="E20" s="29">
        <v>0.76</v>
      </c>
      <c r="F20" s="1">
        <f t="shared" si="3"/>
        <v>5.9999999999999942E-2</v>
      </c>
      <c r="H20" s="14">
        <f t="shared" si="4"/>
        <v>1.0005999999999999</v>
      </c>
      <c r="I20" s="1">
        <f t="shared" si="2"/>
        <v>0.99980400000000003</v>
      </c>
    </row>
    <row r="21" spans="3:9" x14ac:dyDescent="0.25">
      <c r="C21" s="28">
        <v>591</v>
      </c>
      <c r="D21" s="31">
        <v>0.74</v>
      </c>
      <c r="E21" s="29">
        <v>0.86</v>
      </c>
      <c r="F21" s="1">
        <f t="shared" si="3"/>
        <v>6.9999999999999951E-2</v>
      </c>
      <c r="H21" s="14">
        <f t="shared" si="4"/>
        <v>1.0006999999999999</v>
      </c>
      <c r="I21" s="1">
        <f t="shared" si="2"/>
        <v>0.99980400000000003</v>
      </c>
    </row>
    <row r="22" spans="3:9" x14ac:dyDescent="0.25">
      <c r="C22" s="28">
        <v>615</v>
      </c>
      <c r="D22" s="31">
        <v>0.64</v>
      </c>
      <c r="E22" s="29">
        <v>-0.1</v>
      </c>
      <c r="F22" s="1">
        <f t="shared" si="3"/>
        <v>-3.0000000000000027E-2</v>
      </c>
      <c r="H22" s="14">
        <f t="shared" si="4"/>
        <v>0.99970000000000003</v>
      </c>
      <c r="I22" s="1">
        <f t="shared" si="2"/>
        <v>0.99980400000000003</v>
      </c>
    </row>
    <row r="23" spans="3:9" x14ac:dyDescent="0.25">
      <c r="C23" s="28">
        <v>644</v>
      </c>
      <c r="D23" s="31">
        <v>0.69</v>
      </c>
      <c r="E23" s="29">
        <v>0.38</v>
      </c>
      <c r="F23" s="1">
        <f t="shared" si="3"/>
        <v>1.9999999999999907E-2</v>
      </c>
      <c r="H23" s="14">
        <f t="shared" si="4"/>
        <v>1.0002</v>
      </c>
      <c r="I23" s="1">
        <f t="shared" si="2"/>
        <v>0.99980400000000003</v>
      </c>
    </row>
    <row r="24" spans="3:9" x14ac:dyDescent="0.25">
      <c r="C24" s="28">
        <v>685</v>
      </c>
      <c r="D24" s="31">
        <v>0.64</v>
      </c>
      <c r="E24" s="29">
        <v>-0.1</v>
      </c>
      <c r="F24" s="1">
        <f t="shared" si="3"/>
        <v>-3.0000000000000027E-2</v>
      </c>
      <c r="H24" s="14">
        <f t="shared" si="4"/>
        <v>0.99970000000000003</v>
      </c>
      <c r="I24" s="1">
        <f t="shared" si="2"/>
        <v>0.99980400000000003</v>
      </c>
    </row>
    <row r="25" spans="3:9" x14ac:dyDescent="0.25">
      <c r="C25" s="28">
        <v>689</v>
      </c>
      <c r="D25" s="31">
        <v>0.57999999999999996</v>
      </c>
      <c r="E25" s="29">
        <v>-0.67</v>
      </c>
      <c r="F25" s="1">
        <f t="shared" si="3"/>
        <v>-9.000000000000008E-2</v>
      </c>
      <c r="H25" s="14">
        <f t="shared" si="4"/>
        <v>0.99909999999999999</v>
      </c>
      <c r="I25" s="1">
        <f t="shared" si="2"/>
        <v>0.99980400000000003</v>
      </c>
    </row>
    <row r="26" spans="3:9" x14ac:dyDescent="0.25">
      <c r="C26" s="28">
        <v>744</v>
      </c>
      <c r="D26" s="31">
        <v>0.64</v>
      </c>
      <c r="E26" s="29">
        <v>-0.1</v>
      </c>
      <c r="F26" s="1">
        <f t="shared" si="3"/>
        <v>-3.0000000000000027E-2</v>
      </c>
      <c r="H26" s="14">
        <f t="shared" si="4"/>
        <v>0.99970000000000003</v>
      </c>
      <c r="I26" s="1">
        <f t="shared" si="2"/>
        <v>0.99980400000000003</v>
      </c>
    </row>
    <row r="27" spans="3:9" x14ac:dyDescent="0.25">
      <c r="C27" s="13">
        <v>807</v>
      </c>
      <c r="D27" s="31">
        <v>1.27</v>
      </c>
      <c r="E27" s="29">
        <v>5.93</v>
      </c>
      <c r="F27" s="1">
        <f t="shared" si="3"/>
        <v>0.6</v>
      </c>
      <c r="H27" s="14">
        <f t="shared" si="4"/>
        <v>1.006</v>
      </c>
      <c r="I27" s="1">
        <f t="shared" si="2"/>
        <v>0.99980400000000003</v>
      </c>
    </row>
    <row r="28" spans="3:9" x14ac:dyDescent="0.25">
      <c r="C28" s="13">
        <v>904</v>
      </c>
      <c r="D28" s="31">
        <v>0.51</v>
      </c>
      <c r="E28" s="29">
        <v>-1.34</v>
      </c>
      <c r="F28" s="1">
        <f t="shared" si="3"/>
        <v>-0.16000000000000003</v>
      </c>
      <c r="H28" s="14">
        <f t="shared" si="4"/>
        <v>0.99840000000000007</v>
      </c>
      <c r="I28" s="1">
        <f t="shared" si="2"/>
        <v>0.99980400000000003</v>
      </c>
    </row>
    <row r="29" spans="3:9" x14ac:dyDescent="0.25">
      <c r="C29" s="13">
        <v>928</v>
      </c>
      <c r="D29" s="31">
        <v>0.26</v>
      </c>
      <c r="E29" s="29">
        <v>-3.74</v>
      </c>
      <c r="F29" s="1">
        <f t="shared" si="3"/>
        <v>-0.41000000000000003</v>
      </c>
      <c r="H29" s="14">
        <f t="shared" si="4"/>
        <v>0.99590000000000001</v>
      </c>
      <c r="I29" s="1">
        <f t="shared" si="2"/>
        <v>0.99980400000000003</v>
      </c>
    </row>
    <row r="30" spans="3:9" x14ac:dyDescent="0.25">
      <c r="D30" s="31"/>
    </row>
  </sheetData>
  <sheetProtection algorithmName="SHA-512" hashValue="cPATtCd4zVEYQogXruBkRg7nOQ4J/c9IY4jWaHy9E23UEpUFb02EA1OuT9AG/pIryuzPOHlQ7riB8uc6cFCaWQ==" saltValue="ec0fqnWFzOkFuBIPqw6LOw==" spinCount="100000" sheet="1" objects="1" scenarios="1" selectLockedCells="1" selectUnlockedCells="1"/>
  <sortState xmlns:xlrd2="http://schemas.microsoft.com/office/spreadsheetml/2017/richdata2" ref="C11:F24">
    <sortCondition ref="C11"/>
  </sortState>
  <conditionalFormatting sqref="E11:E29">
    <cfRule type="cellIs" dxfId="11" priority="1" stopIfTrue="1" operator="between">
      <formula>-2</formula>
      <formula>2</formula>
    </cfRule>
    <cfRule type="cellIs" dxfId="10" priority="2" stopIfTrue="1" operator="between">
      <formula>-3</formula>
      <formula>3</formula>
    </cfRule>
    <cfRule type="cellIs" dxfId="9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B876-387D-4FCD-B169-4B02E88979EB}">
  <sheetPr codeName="Sheet25"/>
  <dimension ref="A1:I29"/>
  <sheetViews>
    <sheetView zoomScale="80" zoomScaleNormal="80" workbookViewId="0">
      <selection activeCell="M8" sqref="M8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25</v>
      </c>
      <c r="E1" s="3"/>
      <c r="F1" s="4"/>
    </row>
    <row r="2" spans="1:9" x14ac:dyDescent="0.25">
      <c r="C2" s="5" t="s">
        <v>3</v>
      </c>
      <c r="D2" s="15">
        <v>5.43</v>
      </c>
      <c r="E2" s="33" t="s">
        <v>12</v>
      </c>
    </row>
    <row r="3" spans="1:9" x14ac:dyDescent="0.25">
      <c r="C3" s="5" t="s">
        <v>15</v>
      </c>
      <c r="D3" s="15">
        <v>5.4169999999999998</v>
      </c>
      <c r="E3" s="33" t="s">
        <v>12</v>
      </c>
      <c r="F3" s="7"/>
    </row>
    <row r="4" spans="1:9" x14ac:dyDescent="0.25">
      <c r="C4" s="5" t="s">
        <v>16</v>
      </c>
      <c r="D4" s="15">
        <v>7.8E-2</v>
      </c>
      <c r="E4" s="33" t="s">
        <v>12</v>
      </c>
      <c r="F4" s="7"/>
    </row>
    <row r="5" spans="1:9" x14ac:dyDescent="0.25">
      <c r="C5" s="5" t="s">
        <v>17</v>
      </c>
      <c r="D5" s="16">
        <f>(D4/D3)*100</f>
        <v>1.4399113900683036</v>
      </c>
      <c r="E5" s="33" t="s">
        <v>2</v>
      </c>
      <c r="F5" s="7"/>
    </row>
    <row r="6" spans="1:9" x14ac:dyDescent="0.25">
      <c r="C6" s="5" t="s">
        <v>6</v>
      </c>
      <c r="D6" s="9">
        <f>COUNTA(E11:E29)</f>
        <v>19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14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5.4</v>
      </c>
      <c r="E11" s="29">
        <v>-0.21</v>
      </c>
      <c r="F11" s="1">
        <f>((D11-D$2))</f>
        <v>-2.9999999999999361E-2</v>
      </c>
      <c r="H11" s="14">
        <f t="shared" ref="H11:H16" si="0">(100+F11)/100</f>
        <v>0.99970000000000003</v>
      </c>
      <c r="I11" s="1">
        <f>1+($D$3-$D$2)/100</f>
        <v>0.99987000000000004</v>
      </c>
    </row>
    <row r="12" spans="1:9" x14ac:dyDescent="0.25">
      <c r="C12" s="28">
        <v>223</v>
      </c>
      <c r="D12" s="31">
        <v>5.45</v>
      </c>
      <c r="E12" s="29">
        <v>0.43</v>
      </c>
      <c r="F12" s="1">
        <f t="shared" ref="F12:F16" si="1">((D12-D$2))</f>
        <v>2.0000000000000462E-2</v>
      </c>
      <c r="H12" s="14">
        <f t="shared" si="0"/>
        <v>1.0002</v>
      </c>
      <c r="I12" s="1">
        <f t="shared" ref="I12:I29" si="2">1+($D$3-$D$2)/100</f>
        <v>0.99987000000000004</v>
      </c>
    </row>
    <row r="13" spans="1:9" x14ac:dyDescent="0.25">
      <c r="C13" s="28">
        <v>225</v>
      </c>
      <c r="D13" s="31">
        <v>5.4</v>
      </c>
      <c r="E13" s="29">
        <v>-0.21</v>
      </c>
      <c r="F13" s="1">
        <f t="shared" si="1"/>
        <v>-2.9999999999999361E-2</v>
      </c>
      <c r="H13" s="14">
        <f t="shared" si="0"/>
        <v>0.99970000000000003</v>
      </c>
      <c r="I13" s="1">
        <f t="shared" si="2"/>
        <v>0.99987000000000004</v>
      </c>
    </row>
    <row r="14" spans="1:9" x14ac:dyDescent="0.25">
      <c r="C14" s="28">
        <v>295</v>
      </c>
      <c r="D14" s="31">
        <v>5.48</v>
      </c>
      <c r="E14" s="29">
        <v>0.81</v>
      </c>
      <c r="F14" s="1">
        <f t="shared" si="1"/>
        <v>5.0000000000000711E-2</v>
      </c>
      <c r="H14" s="14">
        <f t="shared" si="0"/>
        <v>1.0004999999999999</v>
      </c>
      <c r="I14" s="1">
        <f t="shared" si="2"/>
        <v>0.99987000000000004</v>
      </c>
    </row>
    <row r="15" spans="1:9" x14ac:dyDescent="0.25">
      <c r="C15" s="28">
        <v>339</v>
      </c>
      <c r="D15" s="31">
        <v>5.46</v>
      </c>
      <c r="E15" s="29">
        <v>0.55000000000000004</v>
      </c>
      <c r="F15" s="1">
        <f t="shared" si="1"/>
        <v>3.0000000000000249E-2</v>
      </c>
      <c r="H15" s="14">
        <f t="shared" si="0"/>
        <v>1.0003</v>
      </c>
      <c r="I15" s="1">
        <f t="shared" si="2"/>
        <v>0.99987000000000004</v>
      </c>
    </row>
    <row r="16" spans="1:9" x14ac:dyDescent="0.25">
      <c r="C16" s="28">
        <v>446</v>
      </c>
      <c r="D16" s="31">
        <v>5.44</v>
      </c>
      <c r="E16" s="29">
        <v>0.3</v>
      </c>
      <c r="F16" s="1">
        <f t="shared" si="1"/>
        <v>1.0000000000000675E-2</v>
      </c>
      <c r="H16" s="14">
        <f t="shared" si="0"/>
        <v>1.0001</v>
      </c>
      <c r="I16" s="1">
        <f t="shared" si="2"/>
        <v>0.99987000000000004</v>
      </c>
    </row>
    <row r="17" spans="3:9" x14ac:dyDescent="0.25">
      <c r="C17" s="28">
        <v>509</v>
      </c>
      <c r="D17" s="31">
        <v>5.58</v>
      </c>
      <c r="E17" s="29">
        <v>2.08</v>
      </c>
      <c r="F17" s="1">
        <f t="shared" ref="F17:F29" si="3">((D17-D$2))</f>
        <v>0.15000000000000036</v>
      </c>
      <c r="H17" s="14">
        <f t="shared" ref="H17:H29" si="4">(100+F17)/100</f>
        <v>1.0015000000000001</v>
      </c>
      <c r="I17" s="1">
        <f t="shared" si="2"/>
        <v>0.99987000000000004</v>
      </c>
    </row>
    <row r="18" spans="3:9" x14ac:dyDescent="0.25">
      <c r="C18" s="28">
        <v>512</v>
      </c>
      <c r="D18" s="31">
        <v>5.4</v>
      </c>
      <c r="E18" s="29">
        <v>-0.21</v>
      </c>
      <c r="F18" s="1">
        <f t="shared" si="3"/>
        <v>-2.9999999999999361E-2</v>
      </c>
      <c r="H18" s="14">
        <f t="shared" si="4"/>
        <v>0.99970000000000003</v>
      </c>
      <c r="I18" s="1">
        <f t="shared" si="2"/>
        <v>0.99987000000000004</v>
      </c>
    </row>
    <row r="19" spans="3:9" x14ac:dyDescent="0.25">
      <c r="C19" s="28">
        <v>551</v>
      </c>
      <c r="D19" s="31">
        <v>5.27</v>
      </c>
      <c r="E19" s="29">
        <v>-1.87</v>
      </c>
      <c r="F19" s="1">
        <f t="shared" si="3"/>
        <v>-0.16000000000000014</v>
      </c>
      <c r="H19" s="14">
        <f t="shared" si="4"/>
        <v>0.99840000000000007</v>
      </c>
      <c r="I19" s="1">
        <f t="shared" si="2"/>
        <v>0.99987000000000004</v>
      </c>
    </row>
    <row r="20" spans="3:9" x14ac:dyDescent="0.25">
      <c r="C20" s="28">
        <v>579</v>
      </c>
      <c r="D20" s="31">
        <v>5.48</v>
      </c>
      <c r="E20" s="29">
        <v>0.81</v>
      </c>
      <c r="F20" s="1">
        <f t="shared" si="3"/>
        <v>5.0000000000000711E-2</v>
      </c>
      <c r="H20" s="14">
        <f t="shared" si="4"/>
        <v>1.0004999999999999</v>
      </c>
      <c r="I20" s="1">
        <f t="shared" si="2"/>
        <v>0.99987000000000004</v>
      </c>
    </row>
    <row r="21" spans="3:9" x14ac:dyDescent="0.25">
      <c r="C21" s="28">
        <v>591</v>
      </c>
      <c r="D21" s="31">
        <v>5.44</v>
      </c>
      <c r="E21" s="29">
        <v>0.3</v>
      </c>
      <c r="F21" s="1">
        <f t="shared" si="3"/>
        <v>1.0000000000000675E-2</v>
      </c>
      <c r="H21" s="14">
        <f t="shared" si="4"/>
        <v>1.0001</v>
      </c>
      <c r="I21" s="1">
        <f t="shared" si="2"/>
        <v>0.99987000000000004</v>
      </c>
    </row>
    <row r="22" spans="3:9" x14ac:dyDescent="0.25">
      <c r="C22" s="28">
        <v>615</v>
      </c>
      <c r="D22" s="31">
        <v>5.37</v>
      </c>
      <c r="E22" s="29">
        <v>-0.6</v>
      </c>
      <c r="F22" s="1">
        <f t="shared" si="3"/>
        <v>-5.9999999999999609E-2</v>
      </c>
      <c r="H22" s="14">
        <f t="shared" si="4"/>
        <v>0.99939999999999996</v>
      </c>
      <c r="I22" s="1">
        <f t="shared" si="2"/>
        <v>0.99987000000000004</v>
      </c>
    </row>
    <row r="23" spans="3:9" x14ac:dyDescent="0.25">
      <c r="C23" s="28">
        <v>644</v>
      </c>
      <c r="D23" s="31">
        <v>5.42</v>
      </c>
      <c r="E23" s="29">
        <v>0.04</v>
      </c>
      <c r="F23" s="1">
        <f t="shared" si="3"/>
        <v>-9.9999999999997868E-3</v>
      </c>
      <c r="H23" s="14">
        <f t="shared" si="4"/>
        <v>0.9998999999999999</v>
      </c>
      <c r="I23" s="1">
        <f t="shared" si="2"/>
        <v>0.99987000000000004</v>
      </c>
    </row>
    <row r="24" spans="3:9" x14ac:dyDescent="0.25">
      <c r="C24" s="28">
        <v>685</v>
      </c>
      <c r="D24" s="31">
        <v>5.41</v>
      </c>
      <c r="E24" s="29">
        <v>-0.09</v>
      </c>
      <c r="F24" s="1">
        <f t="shared" si="3"/>
        <v>-1.9999999999999574E-2</v>
      </c>
      <c r="H24" s="14">
        <f t="shared" si="4"/>
        <v>0.99980000000000002</v>
      </c>
      <c r="I24" s="1">
        <f t="shared" si="2"/>
        <v>0.99987000000000004</v>
      </c>
    </row>
    <row r="25" spans="3:9" x14ac:dyDescent="0.25">
      <c r="C25" s="28">
        <v>689</v>
      </c>
      <c r="D25" s="31">
        <v>5.33</v>
      </c>
      <c r="E25" s="29">
        <v>-1.1100000000000001</v>
      </c>
      <c r="F25" s="1">
        <f t="shared" si="3"/>
        <v>-9.9999999999999645E-2</v>
      </c>
      <c r="H25" s="14">
        <f t="shared" si="4"/>
        <v>0.99900000000000011</v>
      </c>
      <c r="I25" s="1">
        <f t="shared" si="2"/>
        <v>0.99987000000000004</v>
      </c>
    </row>
    <row r="26" spans="3:9" x14ac:dyDescent="0.25">
      <c r="C26" s="28">
        <v>744</v>
      </c>
      <c r="D26" s="31">
        <v>5.44</v>
      </c>
      <c r="E26" s="29">
        <v>0.3</v>
      </c>
      <c r="F26" s="1">
        <f t="shared" si="3"/>
        <v>1.0000000000000675E-2</v>
      </c>
      <c r="H26" s="14">
        <f t="shared" si="4"/>
        <v>1.0001</v>
      </c>
      <c r="I26" s="1">
        <f t="shared" si="2"/>
        <v>0.99987000000000004</v>
      </c>
    </row>
    <row r="27" spans="3:9" x14ac:dyDescent="0.25">
      <c r="C27" s="13">
        <v>807</v>
      </c>
      <c r="D27" s="31">
        <v>5.93</v>
      </c>
      <c r="E27" s="29">
        <v>6.55</v>
      </c>
      <c r="F27" s="1">
        <f t="shared" si="3"/>
        <v>0.5</v>
      </c>
      <c r="H27" s="14">
        <f t="shared" si="4"/>
        <v>1.0049999999999999</v>
      </c>
      <c r="I27" s="1">
        <f t="shared" si="2"/>
        <v>0.99987000000000004</v>
      </c>
    </row>
    <row r="28" spans="3:9" x14ac:dyDescent="0.25">
      <c r="C28" s="13">
        <v>904</v>
      </c>
      <c r="D28" s="31">
        <v>5.33</v>
      </c>
      <c r="E28" s="29">
        <v>-1.1100000000000001</v>
      </c>
      <c r="F28" s="1">
        <f t="shared" si="3"/>
        <v>-9.9999999999999645E-2</v>
      </c>
      <c r="H28" s="14">
        <f t="shared" si="4"/>
        <v>0.99900000000000011</v>
      </c>
      <c r="I28" s="1">
        <f t="shared" si="2"/>
        <v>0.99987000000000004</v>
      </c>
    </row>
    <row r="29" spans="3:9" x14ac:dyDescent="0.25">
      <c r="C29" s="13">
        <v>928</v>
      </c>
      <c r="D29" s="31">
        <v>5.09</v>
      </c>
      <c r="E29" s="29">
        <v>-4.17</v>
      </c>
      <c r="F29" s="1">
        <f t="shared" si="3"/>
        <v>-0.33999999999999986</v>
      </c>
      <c r="H29" s="14">
        <f t="shared" si="4"/>
        <v>0.99659999999999993</v>
      </c>
      <c r="I29" s="1">
        <f t="shared" si="2"/>
        <v>0.99987000000000004</v>
      </c>
    </row>
  </sheetData>
  <sheetProtection algorithmName="SHA-512" hashValue="5pigISypbFKF0mH3FQDXlH4TZ4gJvmqbqhI5q7jyuqJExUiqbhspQwO0tH2dZEcfGfi5xOy6lkiYRA2loFiKhA==" saltValue="XqXZ1F5BEltM+qRfJkSyfQ==" spinCount="100000" sheet="1" objects="1" scenarios="1" selectLockedCells="1" selectUnlockedCells="1"/>
  <conditionalFormatting sqref="E11:E29">
    <cfRule type="cellIs" dxfId="8" priority="1" stopIfTrue="1" operator="between">
      <formula>-2</formula>
      <formula>2</formula>
    </cfRule>
    <cfRule type="cellIs" dxfId="7" priority="2" stopIfTrue="1" operator="between">
      <formula>-3</formula>
      <formula>3</formula>
    </cfRule>
    <cfRule type="cellIs" dxfId="6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/>
  <dimension ref="A1:I29"/>
  <sheetViews>
    <sheetView zoomScale="80" zoomScaleNormal="80" workbookViewId="0">
      <selection activeCell="E1" sqref="E1:E6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710937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41</v>
      </c>
      <c r="E1" s="34"/>
      <c r="F1" s="4"/>
    </row>
    <row r="2" spans="1:9" x14ac:dyDescent="0.25">
      <c r="C2" s="5" t="s">
        <v>3</v>
      </c>
      <c r="D2" s="6">
        <v>5.52</v>
      </c>
      <c r="E2" s="35" t="s">
        <v>2</v>
      </c>
    </row>
    <row r="3" spans="1:9" x14ac:dyDescent="0.25">
      <c r="C3" s="5" t="s">
        <v>15</v>
      </c>
      <c r="D3" s="6">
        <v>5.5410000000000004</v>
      </c>
      <c r="E3" s="35" t="s">
        <v>2</v>
      </c>
      <c r="F3" s="7"/>
    </row>
    <row r="4" spans="1:9" x14ac:dyDescent="0.25">
      <c r="C4" s="5" t="s">
        <v>16</v>
      </c>
      <c r="D4" s="6">
        <v>0.13600000000000001</v>
      </c>
      <c r="E4" s="35" t="s">
        <v>2</v>
      </c>
      <c r="F4" s="7"/>
    </row>
    <row r="5" spans="1:9" x14ac:dyDescent="0.25">
      <c r="C5" s="5" t="s">
        <v>17</v>
      </c>
      <c r="D5" s="17">
        <f>(D4/D3)*100</f>
        <v>2.454430608193467</v>
      </c>
      <c r="E5" s="35" t="s">
        <v>2</v>
      </c>
      <c r="F5" s="7"/>
    </row>
    <row r="6" spans="1:9" x14ac:dyDescent="0.25">
      <c r="C6" s="5" t="s">
        <v>6</v>
      </c>
      <c r="D6" s="9">
        <f>COUNTA(E11:E31)</f>
        <v>17</v>
      </c>
      <c r="E6" s="36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5.63</v>
      </c>
      <c r="E11" s="29">
        <v>0.66</v>
      </c>
      <c r="F11" s="13">
        <f t="shared" ref="F11:F16" si="0">((D11-D$2)/D$2)*100</f>
        <v>1.992753623188412</v>
      </c>
      <c r="H11" s="14">
        <f t="shared" ref="H11:H16" si="1">(100+F11)/100</f>
        <v>1.019927536231884</v>
      </c>
      <c r="I11" s="1">
        <f t="shared" ref="I11:I29" si="2">1+($D$3-$D$2)/$D$2</f>
        <v>1.0038043478260872</v>
      </c>
    </row>
    <row r="12" spans="1:9" x14ac:dyDescent="0.25">
      <c r="C12" s="28">
        <v>223</v>
      </c>
      <c r="D12" s="31">
        <v>5.43</v>
      </c>
      <c r="E12" s="29">
        <v>-0.81</v>
      </c>
      <c r="F12" s="13">
        <f t="shared" si="0"/>
        <v>-1.6304347826086931</v>
      </c>
      <c r="H12" s="14">
        <f t="shared" si="1"/>
        <v>0.98369565217391308</v>
      </c>
      <c r="I12" s="1">
        <f t="shared" si="2"/>
        <v>1.0038043478260872</v>
      </c>
    </row>
    <row r="13" spans="1:9" x14ac:dyDescent="0.25">
      <c r="C13" s="28">
        <v>225</v>
      </c>
      <c r="D13" s="31">
        <v>5.49</v>
      </c>
      <c r="E13" s="29">
        <v>-0.37</v>
      </c>
      <c r="F13" s="13">
        <f t="shared" si="0"/>
        <v>-0.54347826086955364</v>
      </c>
      <c r="H13" s="14">
        <f t="shared" si="1"/>
        <v>0.99456521739130455</v>
      </c>
      <c r="I13" s="1">
        <f t="shared" si="2"/>
        <v>1.0038043478260872</v>
      </c>
    </row>
    <row r="14" spans="1:9" x14ac:dyDescent="0.25">
      <c r="C14" s="28">
        <v>295</v>
      </c>
      <c r="D14" s="31">
        <v>5.54</v>
      </c>
      <c r="E14" s="29">
        <v>0</v>
      </c>
      <c r="F14" s="13">
        <f t="shared" si="0"/>
        <v>0.36231884057971853</v>
      </c>
      <c r="H14" s="14">
        <f t="shared" si="1"/>
        <v>1.0036231884057971</v>
      </c>
      <c r="I14" s="1">
        <f t="shared" si="2"/>
        <v>1.0038043478260872</v>
      </c>
    </row>
    <row r="15" spans="1:9" x14ac:dyDescent="0.25">
      <c r="C15" s="28">
        <v>339</v>
      </c>
      <c r="D15" s="31">
        <v>5.63</v>
      </c>
      <c r="E15" s="29">
        <v>0.66</v>
      </c>
      <c r="F15" s="13">
        <f t="shared" si="0"/>
        <v>1.992753623188412</v>
      </c>
      <c r="H15" s="14">
        <f t="shared" si="1"/>
        <v>1.019927536231884</v>
      </c>
      <c r="I15" s="1">
        <f t="shared" si="2"/>
        <v>1.0038043478260872</v>
      </c>
    </row>
    <row r="16" spans="1:9" x14ac:dyDescent="0.25">
      <c r="C16" s="28">
        <v>446</v>
      </c>
      <c r="D16" s="31">
        <v>4.41</v>
      </c>
      <c r="E16" s="29">
        <v>-8.31</v>
      </c>
      <c r="F16" s="13">
        <f t="shared" si="0"/>
        <v>-20.108695652173907</v>
      </c>
      <c r="H16" s="14">
        <f t="shared" si="1"/>
        <v>0.79891304347826098</v>
      </c>
      <c r="I16" s="1">
        <f t="shared" si="2"/>
        <v>1.0038043478260872</v>
      </c>
    </row>
    <row r="17" spans="3:9" x14ac:dyDescent="0.25">
      <c r="C17" s="28">
        <v>509</v>
      </c>
      <c r="D17" s="31">
        <v>5.57</v>
      </c>
      <c r="E17" s="29">
        <v>0.22</v>
      </c>
      <c r="F17" s="13">
        <f t="shared" ref="F17:F29" si="3">((D17-D$2)/D$2)*100</f>
        <v>0.90579710144928827</v>
      </c>
      <c r="H17" s="14">
        <f t="shared" ref="H17:H29" si="4">(100+F17)/100</f>
        <v>1.0090579710144929</v>
      </c>
      <c r="I17" s="1">
        <f t="shared" si="2"/>
        <v>1.0038043478260872</v>
      </c>
    </row>
    <row r="18" spans="3:9" x14ac:dyDescent="0.25">
      <c r="C18" s="28">
        <v>512</v>
      </c>
      <c r="D18" s="31">
        <v>5.42</v>
      </c>
      <c r="E18" s="29">
        <v>-0.89</v>
      </c>
      <c r="F18" s="13">
        <f t="shared" si="3"/>
        <v>-1.8115942028985446</v>
      </c>
      <c r="H18" s="14">
        <f t="shared" si="4"/>
        <v>0.98188405797101452</v>
      </c>
      <c r="I18" s="1">
        <f t="shared" si="2"/>
        <v>1.0038043478260872</v>
      </c>
    </row>
    <row r="19" spans="3:9" x14ac:dyDescent="0.25">
      <c r="C19" s="28">
        <v>551</v>
      </c>
      <c r="D19" s="31">
        <v>5.54</v>
      </c>
      <c r="E19" s="29">
        <v>0</v>
      </c>
      <c r="F19" s="13">
        <f t="shared" si="3"/>
        <v>0.36231884057971853</v>
      </c>
      <c r="H19" s="14">
        <f t="shared" si="4"/>
        <v>1.0036231884057971</v>
      </c>
      <c r="I19" s="1">
        <f t="shared" si="2"/>
        <v>1.0038043478260872</v>
      </c>
    </row>
    <row r="20" spans="3:9" x14ac:dyDescent="0.25">
      <c r="C20" s="28">
        <v>579</v>
      </c>
      <c r="D20" s="31">
        <v>5.58</v>
      </c>
      <c r="E20" s="29">
        <v>0.28999999999999998</v>
      </c>
      <c r="F20" s="13">
        <f t="shared" si="3"/>
        <v>1.0869565217391397</v>
      </c>
      <c r="H20" s="14">
        <f t="shared" si="4"/>
        <v>1.0108695652173914</v>
      </c>
      <c r="I20" s="1">
        <f t="shared" si="2"/>
        <v>1.0038043478260872</v>
      </c>
    </row>
    <row r="21" spans="3:9" x14ac:dyDescent="0.25">
      <c r="C21" s="28">
        <v>591</v>
      </c>
      <c r="D21" s="31">
        <v>5.53</v>
      </c>
      <c r="E21" s="29">
        <v>-0.08</v>
      </c>
      <c r="F21" s="13">
        <f t="shared" si="3"/>
        <v>0.18115942028986731</v>
      </c>
      <c r="H21" s="14">
        <f t="shared" si="4"/>
        <v>1.0018115942028987</v>
      </c>
      <c r="I21" s="1">
        <f t="shared" si="2"/>
        <v>1.0038043478260872</v>
      </c>
    </row>
    <row r="22" spans="3:9" x14ac:dyDescent="0.25">
      <c r="C22" s="28">
        <v>615</v>
      </c>
      <c r="D22" s="31"/>
      <c r="F22" s="13"/>
      <c r="H22" s="14"/>
      <c r="I22" s="1">
        <f t="shared" si="2"/>
        <v>1.0038043478260872</v>
      </c>
    </row>
    <row r="23" spans="3:9" x14ac:dyDescent="0.25">
      <c r="C23" s="28">
        <v>644</v>
      </c>
      <c r="D23" s="31">
        <v>5.76</v>
      </c>
      <c r="E23" s="29">
        <v>1.61</v>
      </c>
      <c r="F23" s="13">
        <f t="shared" si="3"/>
        <v>4.3478260869565259</v>
      </c>
      <c r="H23" s="14">
        <f t="shared" si="4"/>
        <v>1.0434782608695654</v>
      </c>
      <c r="I23" s="1">
        <f t="shared" si="2"/>
        <v>1.0038043478260872</v>
      </c>
    </row>
    <row r="24" spans="3:9" x14ac:dyDescent="0.25">
      <c r="C24" s="28">
        <v>685</v>
      </c>
      <c r="D24" s="31"/>
      <c r="F24" s="13"/>
      <c r="H24" s="14"/>
      <c r="I24" s="1">
        <f t="shared" si="2"/>
        <v>1.0038043478260872</v>
      </c>
    </row>
    <row r="25" spans="3:9" x14ac:dyDescent="0.25">
      <c r="C25" s="28">
        <v>689</v>
      </c>
      <c r="D25" s="31">
        <v>5.7</v>
      </c>
      <c r="E25" s="29">
        <v>1.17</v>
      </c>
      <c r="F25" s="13">
        <f t="shared" si="3"/>
        <v>3.2608695652174022</v>
      </c>
      <c r="H25" s="14">
        <f t="shared" si="4"/>
        <v>1.0326086956521741</v>
      </c>
      <c r="I25" s="1">
        <f t="shared" si="2"/>
        <v>1.0038043478260872</v>
      </c>
    </row>
    <row r="26" spans="3:9" x14ac:dyDescent="0.25">
      <c r="C26" s="28">
        <v>744</v>
      </c>
      <c r="D26" s="31">
        <v>5.38</v>
      </c>
      <c r="E26" s="29">
        <v>-1.18</v>
      </c>
      <c r="F26" s="13">
        <f t="shared" si="3"/>
        <v>-2.5362318840579654</v>
      </c>
      <c r="H26" s="14">
        <f t="shared" si="4"/>
        <v>0.97463768115942029</v>
      </c>
      <c r="I26" s="1">
        <f t="shared" si="2"/>
        <v>1.0038043478260872</v>
      </c>
    </row>
    <row r="27" spans="3:9" x14ac:dyDescent="0.25">
      <c r="C27" s="13">
        <v>807</v>
      </c>
      <c r="D27" s="31">
        <v>5.38</v>
      </c>
      <c r="E27" s="29">
        <v>-1.18</v>
      </c>
      <c r="F27" s="13">
        <f t="shared" si="3"/>
        <v>-2.5362318840579654</v>
      </c>
      <c r="H27" s="14">
        <f t="shared" si="4"/>
        <v>0.97463768115942029</v>
      </c>
      <c r="I27" s="1">
        <f t="shared" si="2"/>
        <v>1.0038043478260872</v>
      </c>
    </row>
    <row r="28" spans="3:9" x14ac:dyDescent="0.25">
      <c r="C28" s="13">
        <v>904</v>
      </c>
      <c r="D28" s="31">
        <v>5.66</v>
      </c>
      <c r="E28" s="29">
        <v>0.88</v>
      </c>
      <c r="F28" s="13">
        <f t="shared" si="3"/>
        <v>2.5362318840579814</v>
      </c>
      <c r="H28" s="14">
        <f t="shared" si="4"/>
        <v>1.0253623188405798</v>
      </c>
      <c r="I28" s="1">
        <f t="shared" si="2"/>
        <v>1.0038043478260872</v>
      </c>
    </row>
    <row r="29" spans="3:9" x14ac:dyDescent="0.25">
      <c r="C29" s="13">
        <v>928</v>
      </c>
      <c r="D29" s="31">
        <v>5.63</v>
      </c>
      <c r="E29" s="29">
        <v>0.66</v>
      </c>
      <c r="F29" s="13">
        <f t="shared" si="3"/>
        <v>1.992753623188412</v>
      </c>
      <c r="H29" s="14">
        <f t="shared" si="4"/>
        <v>1.019927536231884</v>
      </c>
      <c r="I29" s="1">
        <f t="shared" si="2"/>
        <v>1.0038043478260872</v>
      </c>
    </row>
  </sheetData>
  <sheetProtection algorithmName="SHA-512" hashValue="DDMtikQfXMoYTGc4YMw5G6fyE9pswczAoq1S7jT0+Gzn2K6KzW21D87rmUMDwaG0OF8rLS+OivYUJnAAiP6TlQ==" saltValue="pgeZVFUqThahNl37vXGiAg==" spinCount="100000" sheet="1" objects="1" scenarios="1" selectLockedCells="1" selectUnlockedCells="1"/>
  <sortState xmlns:xlrd2="http://schemas.microsoft.com/office/spreadsheetml/2017/richdata2" ref="C11:F24">
    <sortCondition ref="C11"/>
  </sortState>
  <conditionalFormatting sqref="E11:E21 E23 E25:E29">
    <cfRule type="cellIs" dxfId="5" priority="1" stopIfTrue="1" operator="between">
      <formula>-2</formula>
      <formula>2</formula>
    </cfRule>
    <cfRule type="cellIs" dxfId="4" priority="2" stopIfTrue="1" operator="between">
      <formula>-3</formula>
      <formula>3</formula>
    </cfRule>
    <cfRule type="cellIs" dxfId="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29"/>
  <sheetViews>
    <sheetView zoomScale="80" zoomScaleNormal="80" workbookViewId="0">
      <selection activeCell="X38" sqref="X38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710937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42</v>
      </c>
      <c r="E1" s="34"/>
      <c r="F1" s="4"/>
    </row>
    <row r="2" spans="1:9" x14ac:dyDescent="0.25">
      <c r="C2" s="5" t="s">
        <v>3</v>
      </c>
      <c r="D2" s="6">
        <v>1.99</v>
      </c>
      <c r="E2" s="35"/>
    </row>
    <row r="3" spans="1:9" x14ac:dyDescent="0.25">
      <c r="C3" s="5" t="s">
        <v>15</v>
      </c>
      <c r="D3" s="6">
        <v>1.9550000000000001</v>
      </c>
      <c r="E3" s="35"/>
      <c r="F3" s="7"/>
    </row>
    <row r="4" spans="1:9" x14ac:dyDescent="0.25">
      <c r="C4" s="5" t="s">
        <v>16</v>
      </c>
      <c r="D4" s="6">
        <v>5.8000000000000003E-2</v>
      </c>
      <c r="E4" s="35"/>
      <c r="F4" s="7"/>
    </row>
    <row r="5" spans="1:9" x14ac:dyDescent="0.25">
      <c r="C5" s="5" t="s">
        <v>17</v>
      </c>
      <c r="D5" s="8">
        <f>D4/D3</f>
        <v>2.9667519181585677E-2</v>
      </c>
      <c r="E5" s="35"/>
      <c r="F5" s="7"/>
    </row>
    <row r="6" spans="1:9" x14ac:dyDescent="0.25">
      <c r="C6" s="5" t="s">
        <v>6</v>
      </c>
      <c r="D6" s="9">
        <f>COUNTA(E11:E33)</f>
        <v>17</v>
      </c>
      <c r="E6" s="36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1.96</v>
      </c>
      <c r="E11" s="29">
        <v>0.08</v>
      </c>
      <c r="F11" s="13">
        <f t="shared" ref="F11:F16" si="0">((D11-D$2)/D$2)*100</f>
        <v>-1.5075376884422125</v>
      </c>
      <c r="H11" s="14">
        <f t="shared" ref="H11:H16" si="1">(100+F11)/100</f>
        <v>0.98492462311557782</v>
      </c>
      <c r="I11" s="1">
        <f t="shared" ref="I11:I29" si="2">1+($D$3-$D$2)/$D$2</f>
        <v>0.98241206030150763</v>
      </c>
    </row>
    <row r="12" spans="1:9" x14ac:dyDescent="0.25">
      <c r="C12" s="28">
        <v>223</v>
      </c>
      <c r="D12" s="31">
        <v>1.89</v>
      </c>
      <c r="E12" s="29">
        <v>-1.1299999999999999</v>
      </c>
      <c r="F12" s="13">
        <f t="shared" si="0"/>
        <v>-5.0251256281407075</v>
      </c>
      <c r="H12" s="14">
        <f t="shared" si="1"/>
        <v>0.94974874371859286</v>
      </c>
      <c r="I12" s="1">
        <f t="shared" si="2"/>
        <v>0.98241206030150763</v>
      </c>
    </row>
    <row r="13" spans="1:9" x14ac:dyDescent="0.25">
      <c r="C13" s="28">
        <v>225</v>
      </c>
      <c r="D13" s="31">
        <v>1.98</v>
      </c>
      <c r="E13" s="29">
        <v>0.43</v>
      </c>
      <c r="F13" s="13">
        <f t="shared" si="0"/>
        <v>-0.50251256281407075</v>
      </c>
      <c r="H13" s="14">
        <f t="shared" si="1"/>
        <v>0.99497487437185927</v>
      </c>
      <c r="I13" s="1">
        <f t="shared" si="2"/>
        <v>0.98241206030150763</v>
      </c>
    </row>
    <row r="14" spans="1:9" x14ac:dyDescent="0.25">
      <c r="C14" s="28">
        <v>295</v>
      </c>
      <c r="D14" s="31">
        <v>2.0099999999999998</v>
      </c>
      <c r="E14" s="29">
        <v>0.95</v>
      </c>
      <c r="F14" s="13">
        <f t="shared" si="0"/>
        <v>1.0050251256281304</v>
      </c>
      <c r="H14" s="14">
        <f t="shared" si="1"/>
        <v>1.0100502512562815</v>
      </c>
      <c r="I14" s="1">
        <f t="shared" si="2"/>
        <v>0.98241206030150763</v>
      </c>
    </row>
    <row r="15" spans="1:9" x14ac:dyDescent="0.25">
      <c r="C15" s="28">
        <v>339</v>
      </c>
      <c r="D15" s="31">
        <v>2.0099999999999998</v>
      </c>
      <c r="E15" s="29">
        <v>0.95</v>
      </c>
      <c r="F15" s="13">
        <f t="shared" si="0"/>
        <v>1.0050251256281304</v>
      </c>
      <c r="H15" s="14">
        <f t="shared" si="1"/>
        <v>1.0100502512562815</v>
      </c>
      <c r="I15" s="1">
        <f t="shared" si="2"/>
        <v>0.98241206030150763</v>
      </c>
    </row>
    <row r="16" spans="1:9" x14ac:dyDescent="0.25">
      <c r="C16" s="28">
        <v>446</v>
      </c>
      <c r="D16" s="31">
        <v>1.92</v>
      </c>
      <c r="E16" s="29">
        <v>-0.61</v>
      </c>
      <c r="F16" s="13">
        <f t="shared" si="0"/>
        <v>-3.5175879396984957</v>
      </c>
      <c r="H16" s="14">
        <f t="shared" si="1"/>
        <v>0.96482412060301503</v>
      </c>
      <c r="I16" s="1">
        <f t="shared" si="2"/>
        <v>0.98241206030150763</v>
      </c>
    </row>
    <row r="17" spans="3:9" x14ac:dyDescent="0.25">
      <c r="C17" s="28">
        <v>509</v>
      </c>
      <c r="D17" s="31">
        <v>2.02</v>
      </c>
      <c r="E17" s="29">
        <v>1.1200000000000001</v>
      </c>
      <c r="F17" s="13">
        <f t="shared" ref="F17:F29" si="3">((D17-D$2)/D$2)*100</f>
        <v>1.5075376884422125</v>
      </c>
      <c r="H17" s="14">
        <f t="shared" ref="H17:H29" si="4">(100+F17)/100</f>
        <v>1.0150753768844221</v>
      </c>
      <c r="I17" s="1">
        <f t="shared" si="2"/>
        <v>0.98241206030150763</v>
      </c>
    </row>
    <row r="18" spans="3:9" x14ac:dyDescent="0.25">
      <c r="C18" s="28">
        <v>512</v>
      </c>
      <c r="D18" s="31">
        <v>1.91</v>
      </c>
      <c r="E18" s="29">
        <v>-0.78</v>
      </c>
      <c r="F18" s="13">
        <f t="shared" si="3"/>
        <v>-4.020100502512566</v>
      </c>
      <c r="H18" s="14">
        <f t="shared" si="4"/>
        <v>0.95979899497487442</v>
      </c>
      <c r="I18" s="1">
        <f t="shared" si="2"/>
        <v>0.98241206030150763</v>
      </c>
    </row>
    <row r="19" spans="3:9" x14ac:dyDescent="0.25">
      <c r="C19" s="28">
        <v>551</v>
      </c>
      <c r="D19" s="31">
        <v>1.94</v>
      </c>
      <c r="E19" s="29">
        <v>-0.27</v>
      </c>
      <c r="F19" s="13">
        <f t="shared" si="3"/>
        <v>-2.5125628140703538</v>
      </c>
      <c r="H19" s="14">
        <f t="shared" si="4"/>
        <v>0.97487437185929648</v>
      </c>
      <c r="I19" s="1">
        <f t="shared" si="2"/>
        <v>0.98241206030150763</v>
      </c>
    </row>
    <row r="20" spans="3:9" x14ac:dyDescent="0.25">
      <c r="C20" s="28">
        <v>579</v>
      </c>
      <c r="D20" s="31">
        <v>1.99</v>
      </c>
      <c r="E20" s="29">
        <v>0.6</v>
      </c>
      <c r="F20" s="13">
        <f t="shared" si="3"/>
        <v>0</v>
      </c>
      <c r="H20" s="14">
        <f t="shared" si="4"/>
        <v>1</v>
      </c>
      <c r="I20" s="1">
        <f t="shared" si="2"/>
        <v>0.98241206030150763</v>
      </c>
    </row>
    <row r="21" spans="3:9" x14ac:dyDescent="0.25">
      <c r="C21" s="28">
        <v>591</v>
      </c>
      <c r="D21" s="31">
        <v>1.91</v>
      </c>
      <c r="E21" s="29">
        <v>-0.78</v>
      </c>
      <c r="F21" s="13">
        <f t="shared" si="3"/>
        <v>-4.020100502512566</v>
      </c>
      <c r="H21" s="14">
        <f t="shared" si="4"/>
        <v>0.95979899497487442</v>
      </c>
      <c r="I21" s="1">
        <f t="shared" si="2"/>
        <v>0.98241206030150763</v>
      </c>
    </row>
    <row r="22" spans="3:9" x14ac:dyDescent="0.25">
      <c r="C22" s="28">
        <v>615</v>
      </c>
      <c r="D22" s="31"/>
      <c r="F22" s="13"/>
      <c r="H22" s="14"/>
      <c r="I22" s="1">
        <f t="shared" si="2"/>
        <v>0.98241206030150763</v>
      </c>
    </row>
    <row r="23" spans="3:9" x14ac:dyDescent="0.25">
      <c r="C23" s="28">
        <v>644</v>
      </c>
      <c r="D23" s="31">
        <v>2.08</v>
      </c>
      <c r="E23" s="29">
        <v>2.16</v>
      </c>
      <c r="F23" s="13">
        <f t="shared" si="3"/>
        <v>4.5226130653266372</v>
      </c>
      <c r="H23" s="14">
        <f t="shared" si="4"/>
        <v>1.0452261306532664</v>
      </c>
      <c r="I23" s="1">
        <f t="shared" si="2"/>
        <v>0.98241206030150763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0.98241206030150763</v>
      </c>
    </row>
    <row r="25" spans="3:9" x14ac:dyDescent="0.25">
      <c r="C25" s="28">
        <v>689</v>
      </c>
      <c r="D25" s="31">
        <v>2</v>
      </c>
      <c r="E25" s="29">
        <v>0.77</v>
      </c>
      <c r="F25" s="13">
        <f t="shared" si="3"/>
        <v>0.50251256281407075</v>
      </c>
      <c r="H25" s="14">
        <f t="shared" si="4"/>
        <v>1.0050251256281408</v>
      </c>
      <c r="I25" s="1">
        <f t="shared" si="2"/>
        <v>0.98241206030150763</v>
      </c>
    </row>
    <row r="26" spans="3:9" x14ac:dyDescent="0.25">
      <c r="C26" s="28">
        <v>744</v>
      </c>
      <c r="D26" s="31">
        <v>1.86</v>
      </c>
      <c r="E26" s="29">
        <v>-1.65</v>
      </c>
      <c r="F26" s="13">
        <f t="shared" si="3"/>
        <v>-6.5326633165829096</v>
      </c>
      <c r="H26" s="14">
        <f t="shared" si="4"/>
        <v>0.9346733668341709</v>
      </c>
      <c r="I26" s="1">
        <f t="shared" si="2"/>
        <v>0.98241206030150763</v>
      </c>
    </row>
    <row r="27" spans="3:9" x14ac:dyDescent="0.25">
      <c r="C27" s="13">
        <v>807</v>
      </c>
      <c r="D27" s="31">
        <v>1.93</v>
      </c>
      <c r="E27" s="29">
        <v>-0.44</v>
      </c>
      <c r="F27" s="13">
        <f t="shared" si="3"/>
        <v>-3.015075376884425</v>
      </c>
      <c r="H27" s="14">
        <f t="shared" si="4"/>
        <v>0.96984924623115576</v>
      </c>
      <c r="I27" s="1">
        <f t="shared" si="2"/>
        <v>0.98241206030150763</v>
      </c>
    </row>
    <row r="28" spans="3:9" x14ac:dyDescent="0.25">
      <c r="C28" s="13">
        <v>904</v>
      </c>
      <c r="D28" s="31">
        <v>1.91</v>
      </c>
      <c r="E28" s="29">
        <v>-0.78</v>
      </c>
      <c r="F28" s="13">
        <f t="shared" si="3"/>
        <v>-4.020100502512566</v>
      </c>
      <c r="H28" s="14">
        <f t="shared" si="4"/>
        <v>0.95979899497487442</v>
      </c>
      <c r="I28" s="1">
        <f t="shared" si="2"/>
        <v>0.98241206030150763</v>
      </c>
    </row>
    <row r="29" spans="3:9" x14ac:dyDescent="0.25">
      <c r="C29" s="13">
        <v>928</v>
      </c>
      <c r="D29" s="31">
        <v>1.95</v>
      </c>
      <c r="E29" s="29">
        <v>-0.09</v>
      </c>
      <c r="F29" s="13">
        <f t="shared" si="3"/>
        <v>-2.010050251256283</v>
      </c>
      <c r="H29" s="14">
        <f t="shared" si="4"/>
        <v>0.9798994974874371</v>
      </c>
      <c r="I29" s="1">
        <f t="shared" si="2"/>
        <v>0.98241206030150763</v>
      </c>
    </row>
  </sheetData>
  <sheetProtection algorithmName="SHA-512" hashValue="qAdnTGj+5tCYZOJFsQPXZpwdzqki4O8TwrQhdFNszQ0nB8OAQ/EQvBK3oic+TThF4MRNPrf6T+dO4ARqNUJDaw==" saltValue="/C7PYGrFkuvpQs6k6/gT4g==" spinCount="100000" sheet="1" objects="1" scenarios="1" selectLockedCells="1" selectUnlockedCells="1"/>
  <sortState xmlns:xlrd2="http://schemas.microsoft.com/office/spreadsheetml/2017/richdata2" ref="C11:F24">
    <sortCondition ref="C11"/>
  </sortState>
  <conditionalFormatting sqref="E11:E21 E23 E25:E29">
    <cfRule type="cellIs" dxfId="2" priority="1" stopIfTrue="1" operator="between">
      <formula>-2</formula>
      <formula>2</formula>
    </cfRule>
    <cfRule type="cellIs" dxfId="1" priority="2" stopIfTrue="1" operator="between">
      <formula>-3</formula>
      <formula>3</formula>
    </cfRule>
    <cfRule type="cellIs" dxfId="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6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33</v>
      </c>
      <c r="E1" s="3"/>
      <c r="F1" s="4"/>
    </row>
    <row r="2" spans="1:9" ht="18" x14ac:dyDescent="0.25">
      <c r="C2" s="5" t="s">
        <v>3</v>
      </c>
      <c r="D2" s="32">
        <v>141.80000000000001</v>
      </c>
      <c r="E2" s="33" t="s">
        <v>4</v>
      </c>
    </row>
    <row r="3" spans="1:9" ht="18" x14ac:dyDescent="0.25">
      <c r="C3" s="5" t="s">
        <v>15</v>
      </c>
      <c r="D3" s="32">
        <v>140.4</v>
      </c>
      <c r="E3" s="33" t="s">
        <v>4</v>
      </c>
      <c r="F3" s="7"/>
    </row>
    <row r="4" spans="1:9" ht="18" x14ac:dyDescent="0.25">
      <c r="C4" s="5" t="s">
        <v>16</v>
      </c>
      <c r="D4" s="5">
        <v>6.1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4.3447293447293447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140.19999999999999</v>
      </c>
      <c r="E11" s="29">
        <v>-0.03</v>
      </c>
      <c r="F11" s="13">
        <f t="shared" ref="F11:F16" si="0">((D11-D$2)/D$2)*100</f>
        <v>-1.1283497884344307</v>
      </c>
      <c r="H11" s="14">
        <f t="shared" ref="H11:H16" si="1">(100+F11)/100</f>
        <v>0.98871650211565565</v>
      </c>
      <c r="I11" s="1">
        <f t="shared" ref="I11:I29" si="2">1+($D$3-$D$2)/$D$2</f>
        <v>0.99012693935119889</v>
      </c>
    </row>
    <row r="12" spans="1:9" x14ac:dyDescent="0.25">
      <c r="C12" s="28">
        <v>223</v>
      </c>
      <c r="D12" s="31">
        <v>143.80000000000001</v>
      </c>
      <c r="E12" s="29">
        <v>0.55000000000000004</v>
      </c>
      <c r="F12" s="13">
        <f t="shared" si="0"/>
        <v>1.4104372355430181</v>
      </c>
      <c r="H12" s="14">
        <f t="shared" si="1"/>
        <v>1.0141043723554302</v>
      </c>
      <c r="I12" s="1">
        <f t="shared" si="2"/>
        <v>0.99012693935119889</v>
      </c>
    </row>
    <row r="13" spans="1:9" x14ac:dyDescent="0.25">
      <c r="C13" s="28">
        <v>225</v>
      </c>
      <c r="D13" s="31">
        <v>112.2</v>
      </c>
      <c r="E13" s="29">
        <v>-4.59</v>
      </c>
      <c r="F13" s="13">
        <f t="shared" si="0"/>
        <v>-20.874471086036674</v>
      </c>
      <c r="H13" s="14">
        <f t="shared" si="1"/>
        <v>0.79125528913963317</v>
      </c>
      <c r="I13" s="1">
        <f t="shared" si="2"/>
        <v>0.99012693935119889</v>
      </c>
    </row>
    <row r="14" spans="1:9" x14ac:dyDescent="0.25">
      <c r="C14" s="28">
        <v>295</v>
      </c>
      <c r="D14" s="31">
        <v>148</v>
      </c>
      <c r="E14" s="29">
        <v>1.24</v>
      </c>
      <c r="F14" s="13">
        <f t="shared" si="0"/>
        <v>4.3723554301833483</v>
      </c>
      <c r="H14" s="14">
        <f t="shared" si="1"/>
        <v>1.0437235543018335</v>
      </c>
      <c r="I14" s="1">
        <f t="shared" si="2"/>
        <v>0.99012693935119889</v>
      </c>
    </row>
    <row r="15" spans="1:9" x14ac:dyDescent="0.25">
      <c r="A15" s="13"/>
      <c r="B15" s="13"/>
      <c r="C15" s="28">
        <v>339</v>
      </c>
      <c r="D15" s="31">
        <v>139</v>
      </c>
      <c r="E15" s="29">
        <v>-0.23</v>
      </c>
      <c r="F15" s="13">
        <f t="shared" si="0"/>
        <v>-1.9746121297602333</v>
      </c>
      <c r="H15" s="14">
        <f t="shared" si="1"/>
        <v>0.98025387870239766</v>
      </c>
      <c r="I15" s="1">
        <f t="shared" si="2"/>
        <v>0.99012693935119889</v>
      </c>
    </row>
    <row r="16" spans="1:9" x14ac:dyDescent="0.25">
      <c r="C16" s="28">
        <v>446</v>
      </c>
      <c r="D16" s="31">
        <v>108</v>
      </c>
      <c r="E16" s="29">
        <v>-5.28</v>
      </c>
      <c r="F16" s="13">
        <f t="shared" si="0"/>
        <v>-23.836389280677018</v>
      </c>
      <c r="H16" s="14">
        <f t="shared" si="1"/>
        <v>0.76163610719322972</v>
      </c>
      <c r="I16" s="1">
        <f t="shared" si="2"/>
        <v>0.99012693935119889</v>
      </c>
    </row>
    <row r="17" spans="3:9" x14ac:dyDescent="0.25">
      <c r="C17" s="28">
        <v>509</v>
      </c>
      <c r="D17" s="31">
        <v>139</v>
      </c>
      <c r="E17" s="29">
        <v>-0.23</v>
      </c>
      <c r="F17" s="13">
        <f t="shared" ref="F17:F29" si="3">((D17-D$2)/D$2)*100</f>
        <v>-1.9746121297602333</v>
      </c>
      <c r="H17" s="14">
        <f t="shared" ref="H17:H29" si="4">(100+F17)/100</f>
        <v>0.98025387870239766</v>
      </c>
      <c r="I17" s="1">
        <f t="shared" si="2"/>
        <v>0.99012693935119889</v>
      </c>
    </row>
    <row r="18" spans="3:9" x14ac:dyDescent="0.25">
      <c r="C18" s="28">
        <v>512</v>
      </c>
      <c r="D18" s="31">
        <v>143</v>
      </c>
      <c r="E18" s="29">
        <v>0.42</v>
      </c>
      <c r="F18" s="13">
        <f t="shared" si="3"/>
        <v>0.84626234132580291</v>
      </c>
      <c r="H18" s="14">
        <f t="shared" si="4"/>
        <v>1.0084626234132579</v>
      </c>
      <c r="I18" s="1">
        <f t="shared" si="2"/>
        <v>0.99012693935119889</v>
      </c>
    </row>
    <row r="19" spans="3:9" x14ac:dyDescent="0.25">
      <c r="C19" s="28">
        <v>551</v>
      </c>
      <c r="D19" s="31">
        <v>140</v>
      </c>
      <c r="E19" s="29">
        <v>-7.0000000000000007E-2</v>
      </c>
      <c r="F19" s="13">
        <f t="shared" si="3"/>
        <v>-1.2693935119887245</v>
      </c>
      <c r="H19" s="14">
        <f t="shared" si="4"/>
        <v>0.98730606488011274</v>
      </c>
      <c r="I19" s="1">
        <f t="shared" si="2"/>
        <v>0.99012693935119889</v>
      </c>
    </row>
    <row r="20" spans="3:9" x14ac:dyDescent="0.25">
      <c r="C20" s="28">
        <v>579</v>
      </c>
      <c r="D20" s="31">
        <v>143</v>
      </c>
      <c r="E20" s="29">
        <v>0.42</v>
      </c>
      <c r="F20" s="13">
        <f t="shared" si="3"/>
        <v>0.84626234132580291</v>
      </c>
      <c r="H20" s="14">
        <f t="shared" si="4"/>
        <v>1.0084626234132579</v>
      </c>
      <c r="I20" s="1">
        <f t="shared" si="2"/>
        <v>0.99012693935119889</v>
      </c>
    </row>
    <row r="21" spans="3:9" x14ac:dyDescent="0.25">
      <c r="C21" s="28">
        <v>591</v>
      </c>
      <c r="D21" s="31">
        <v>139.1</v>
      </c>
      <c r="E21" s="29">
        <v>-0.21</v>
      </c>
      <c r="F21" s="13">
        <f t="shared" si="3"/>
        <v>-1.9040902679830867</v>
      </c>
      <c r="H21" s="14">
        <f t="shared" si="4"/>
        <v>0.98095909732016906</v>
      </c>
      <c r="I21" s="1">
        <f t="shared" si="2"/>
        <v>0.99012693935119889</v>
      </c>
    </row>
    <row r="22" spans="3:9" x14ac:dyDescent="0.25">
      <c r="C22" s="28">
        <v>615</v>
      </c>
      <c r="D22" s="31">
        <v>143</v>
      </c>
      <c r="E22" s="29">
        <v>0.42</v>
      </c>
      <c r="F22" s="13">
        <f t="shared" si="3"/>
        <v>0.84626234132580291</v>
      </c>
      <c r="H22" s="14">
        <f t="shared" si="4"/>
        <v>1.0084626234132579</v>
      </c>
      <c r="I22" s="1">
        <f t="shared" si="2"/>
        <v>0.99012693935119889</v>
      </c>
    </row>
    <row r="23" spans="3:9" x14ac:dyDescent="0.25">
      <c r="C23" s="28">
        <v>644</v>
      </c>
      <c r="D23" s="31">
        <v>148</v>
      </c>
      <c r="E23" s="29">
        <v>1.24</v>
      </c>
      <c r="F23" s="13">
        <f t="shared" si="3"/>
        <v>4.3723554301833483</v>
      </c>
      <c r="H23" s="14">
        <f t="shared" si="4"/>
        <v>1.0437235543018335</v>
      </c>
      <c r="I23" s="1">
        <f t="shared" si="2"/>
        <v>0.99012693935119889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0.99012693935119889</v>
      </c>
    </row>
    <row r="25" spans="3:9" x14ac:dyDescent="0.25">
      <c r="C25" s="28">
        <v>689</v>
      </c>
      <c r="D25" s="31">
        <v>140</v>
      </c>
      <c r="E25" s="29">
        <v>-7.0000000000000007E-2</v>
      </c>
      <c r="F25" s="13">
        <f t="shared" si="3"/>
        <v>-1.2693935119887245</v>
      </c>
      <c r="H25" s="14">
        <f t="shared" si="4"/>
        <v>0.98730606488011274</v>
      </c>
      <c r="I25" s="1">
        <f t="shared" si="2"/>
        <v>0.99012693935119889</v>
      </c>
    </row>
    <row r="26" spans="3:9" x14ac:dyDescent="0.25">
      <c r="C26" s="28">
        <v>744</v>
      </c>
      <c r="D26" s="31">
        <v>153</v>
      </c>
      <c r="E26" s="29">
        <v>2.0499999999999998</v>
      </c>
      <c r="F26" s="13">
        <f t="shared" si="3"/>
        <v>7.8984485190408948</v>
      </c>
      <c r="H26" s="14">
        <f t="shared" si="4"/>
        <v>1.0789844851904089</v>
      </c>
      <c r="I26" s="1">
        <f t="shared" si="2"/>
        <v>0.99012693935119889</v>
      </c>
    </row>
    <row r="27" spans="3:9" x14ac:dyDescent="0.25">
      <c r="C27" s="13">
        <v>807</v>
      </c>
      <c r="D27" s="31">
        <v>123.6</v>
      </c>
      <c r="E27" s="29">
        <v>-2.74</v>
      </c>
      <c r="F27" s="13">
        <f t="shared" si="3"/>
        <v>-12.834978843441478</v>
      </c>
      <c r="H27" s="14">
        <f t="shared" si="4"/>
        <v>0.8716502115655852</v>
      </c>
      <c r="I27" s="1">
        <f t="shared" si="2"/>
        <v>0.99012693935119889</v>
      </c>
    </row>
    <row r="28" spans="3:9" x14ac:dyDescent="0.25">
      <c r="C28" s="13">
        <v>904</v>
      </c>
      <c r="D28" s="31">
        <v>138</v>
      </c>
      <c r="E28" s="29">
        <v>-0.39</v>
      </c>
      <c r="F28" s="13">
        <f t="shared" si="3"/>
        <v>-2.6798307475317427</v>
      </c>
      <c r="H28" s="14">
        <f t="shared" si="4"/>
        <v>0.97320169252468258</v>
      </c>
      <c r="I28" s="1">
        <f t="shared" si="2"/>
        <v>0.99012693935119889</v>
      </c>
    </row>
    <row r="29" spans="3:9" x14ac:dyDescent="0.25">
      <c r="C29" s="13">
        <v>928</v>
      </c>
      <c r="D29" s="31">
        <v>140</v>
      </c>
      <c r="E29" s="29">
        <v>-7.0000000000000007E-2</v>
      </c>
      <c r="F29" s="13">
        <f t="shared" si="3"/>
        <v>-1.2693935119887245</v>
      </c>
      <c r="H29" s="14">
        <f t="shared" si="4"/>
        <v>0.98730606488011274</v>
      </c>
      <c r="I29" s="1">
        <f t="shared" si="2"/>
        <v>0.99012693935119889</v>
      </c>
    </row>
  </sheetData>
  <sheetProtection algorithmName="SHA-512" hashValue="XeFPUiGKkXTujbu+gQ+SIg+5VwrRCU2kdoioZWBVMQz7fA8WAtFIo1NQ+N6Gm2R95oqOlvXRG0V3Uui+LwyBLw==" saltValue="7ordlOe94qWbAUrAecwYOA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3 E25:E29">
    <cfRule type="cellIs" dxfId="65" priority="1" stopIfTrue="1" operator="between">
      <formula>-2</formula>
      <formula>2</formula>
    </cfRule>
    <cfRule type="cellIs" dxfId="64" priority="2" stopIfTrue="1" operator="between">
      <formula>-3</formula>
      <formula>3</formula>
    </cfRule>
    <cfRule type="cellIs" dxfId="63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19EA-DF13-4C36-8AB6-6C5CF93A5E37}"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0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34</v>
      </c>
      <c r="E1" s="3"/>
      <c r="F1" s="4"/>
    </row>
    <row r="2" spans="1:9" ht="18" x14ac:dyDescent="0.25">
      <c r="C2" s="5" t="s">
        <v>3</v>
      </c>
      <c r="D2" s="32">
        <v>97.5</v>
      </c>
      <c r="E2" s="33" t="s">
        <v>4</v>
      </c>
    </row>
    <row r="3" spans="1:9" ht="18" x14ac:dyDescent="0.25">
      <c r="C3" s="5" t="s">
        <v>15</v>
      </c>
      <c r="D3" s="32">
        <v>95.78</v>
      </c>
      <c r="E3" s="33" t="s">
        <v>4</v>
      </c>
      <c r="F3" s="7"/>
    </row>
    <row r="4" spans="1:9" ht="18" x14ac:dyDescent="0.25">
      <c r="C4" s="5" t="s">
        <v>16</v>
      </c>
      <c r="D4" s="5">
        <v>3.38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3.5289204426811436</v>
      </c>
      <c r="E5" s="33" t="s">
        <v>2</v>
      </c>
      <c r="F5" s="7"/>
    </row>
    <row r="6" spans="1:9" x14ac:dyDescent="0.25">
      <c r="C6" s="5" t="s">
        <v>6</v>
      </c>
      <c r="D6" s="9">
        <f>COUNTA(E11:E33)</f>
        <v>18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C11" s="28">
        <v>139</v>
      </c>
      <c r="D11" s="31">
        <v>93.9</v>
      </c>
      <c r="E11" s="29">
        <v>-0.56000000000000005</v>
      </c>
      <c r="F11" s="13">
        <f t="shared" ref="F11:F16" si="0">((D11-D$2)/D$2)*100</f>
        <v>-3.6923076923076863</v>
      </c>
      <c r="H11" s="14">
        <f t="shared" ref="H11:H16" si="1">(100+F11)/100</f>
        <v>0.96307692307692316</v>
      </c>
      <c r="I11" s="1">
        <f t="shared" ref="I11:I29" si="2">1+($D$3-$D$2)/$D$2</f>
        <v>0.98235897435897435</v>
      </c>
    </row>
    <row r="12" spans="1:9" x14ac:dyDescent="0.25">
      <c r="C12" s="28">
        <v>223</v>
      </c>
      <c r="D12" s="31">
        <v>97.5</v>
      </c>
      <c r="E12" s="29">
        <v>0.51</v>
      </c>
      <c r="F12" s="13">
        <f t="shared" si="0"/>
        <v>0</v>
      </c>
      <c r="H12" s="14">
        <f t="shared" si="1"/>
        <v>1</v>
      </c>
      <c r="I12" s="1">
        <f t="shared" si="2"/>
        <v>0.98235897435897435</v>
      </c>
    </row>
    <row r="13" spans="1:9" x14ac:dyDescent="0.25">
      <c r="C13" s="28">
        <v>225</v>
      </c>
      <c r="D13" s="31">
        <v>76.400000000000006</v>
      </c>
      <c r="E13" s="29">
        <v>-5.74</v>
      </c>
      <c r="F13" s="13">
        <f t="shared" si="0"/>
        <v>-21.641025641025635</v>
      </c>
      <c r="H13" s="14">
        <f t="shared" si="1"/>
        <v>0.78358974358974365</v>
      </c>
      <c r="I13" s="1">
        <f t="shared" si="2"/>
        <v>0.98235897435897435</v>
      </c>
    </row>
    <row r="14" spans="1:9" x14ac:dyDescent="0.25">
      <c r="C14" s="28">
        <v>295</v>
      </c>
      <c r="D14" s="31">
        <v>102</v>
      </c>
      <c r="E14" s="29">
        <v>1.84</v>
      </c>
      <c r="F14" s="13">
        <f t="shared" si="0"/>
        <v>4.6153846153846159</v>
      </c>
      <c r="H14" s="14">
        <f t="shared" si="1"/>
        <v>1.0461538461538462</v>
      </c>
      <c r="I14" s="1">
        <f t="shared" si="2"/>
        <v>0.98235897435897435</v>
      </c>
    </row>
    <row r="15" spans="1:9" x14ac:dyDescent="0.25">
      <c r="A15" s="13"/>
      <c r="B15" s="13"/>
      <c r="C15" s="28">
        <v>339</v>
      </c>
      <c r="D15" s="31">
        <v>94.6</v>
      </c>
      <c r="E15" s="29">
        <v>-0.35</v>
      </c>
      <c r="F15" s="13">
        <f t="shared" si="0"/>
        <v>-2.9743589743589802</v>
      </c>
      <c r="H15" s="14">
        <f t="shared" si="1"/>
        <v>0.97025641025641018</v>
      </c>
      <c r="I15" s="1">
        <f t="shared" si="2"/>
        <v>0.98235897435897435</v>
      </c>
    </row>
    <row r="16" spans="1:9" x14ac:dyDescent="0.25">
      <c r="C16" s="28">
        <v>446</v>
      </c>
      <c r="D16" s="31">
        <v>95.4</v>
      </c>
      <c r="E16" s="29">
        <v>-0.11</v>
      </c>
      <c r="F16" s="13">
        <f t="shared" si="0"/>
        <v>-2.153846153846148</v>
      </c>
      <c r="H16" s="14">
        <f t="shared" si="1"/>
        <v>0.97846153846153849</v>
      </c>
      <c r="I16" s="1">
        <f t="shared" si="2"/>
        <v>0.98235897435897435</v>
      </c>
    </row>
    <row r="17" spans="3:9" x14ac:dyDescent="0.25">
      <c r="C17" s="28">
        <v>509</v>
      </c>
      <c r="D17" s="31">
        <v>95.1</v>
      </c>
      <c r="E17" s="29">
        <v>-0.2</v>
      </c>
      <c r="F17" s="13">
        <f t="shared" ref="F17:F29" si="3">((D17-D$2)/D$2)*100</f>
        <v>-2.4615384615384674</v>
      </c>
      <c r="H17" s="14">
        <f t="shared" ref="H17:H29" si="4">(100+F17)/100</f>
        <v>0.97538461538461529</v>
      </c>
      <c r="I17" s="1">
        <f t="shared" si="2"/>
        <v>0.98235897435897435</v>
      </c>
    </row>
    <row r="18" spans="3:9" x14ac:dyDescent="0.25">
      <c r="C18" s="28">
        <v>512</v>
      </c>
      <c r="D18" s="31">
        <v>97.4</v>
      </c>
      <c r="E18" s="29">
        <v>0.48</v>
      </c>
      <c r="F18" s="13">
        <f t="shared" si="3"/>
        <v>-0.10256410256409673</v>
      </c>
      <c r="H18" s="14">
        <f t="shared" si="4"/>
        <v>0.99897435897435893</v>
      </c>
      <c r="I18" s="1">
        <f t="shared" si="2"/>
        <v>0.98235897435897435</v>
      </c>
    </row>
    <row r="19" spans="3:9" x14ac:dyDescent="0.25">
      <c r="C19" s="28">
        <v>551</v>
      </c>
      <c r="D19" s="31">
        <v>96.3</v>
      </c>
      <c r="E19" s="29">
        <v>0.15</v>
      </c>
      <c r="F19" s="13">
        <f t="shared" si="3"/>
        <v>-1.2307692307692337</v>
      </c>
      <c r="H19" s="14">
        <f t="shared" si="4"/>
        <v>0.98769230769230765</v>
      </c>
      <c r="I19" s="1">
        <f t="shared" si="2"/>
        <v>0.98235897435897435</v>
      </c>
    </row>
    <row r="20" spans="3:9" x14ac:dyDescent="0.25">
      <c r="C20" s="28">
        <v>579</v>
      </c>
      <c r="D20" s="31">
        <v>93.5</v>
      </c>
      <c r="E20" s="29">
        <v>-0.68</v>
      </c>
      <c r="F20" s="13">
        <f t="shared" si="3"/>
        <v>-4.1025641025641022</v>
      </c>
      <c r="H20" s="14">
        <f t="shared" si="4"/>
        <v>0.95897435897435901</v>
      </c>
      <c r="I20" s="1">
        <f t="shared" si="2"/>
        <v>0.98235897435897435</v>
      </c>
    </row>
    <row r="21" spans="3:9" x14ac:dyDescent="0.25">
      <c r="C21" s="28">
        <v>591</v>
      </c>
      <c r="D21" s="31">
        <v>93.9</v>
      </c>
      <c r="E21" s="29">
        <v>-0.56000000000000005</v>
      </c>
      <c r="F21" s="13">
        <f t="shared" si="3"/>
        <v>-3.6923076923076863</v>
      </c>
      <c r="H21" s="14">
        <f t="shared" si="4"/>
        <v>0.96307692307692316</v>
      </c>
      <c r="I21" s="1">
        <f t="shared" si="2"/>
        <v>0.98235897435897435</v>
      </c>
    </row>
    <row r="22" spans="3:9" x14ac:dyDescent="0.25">
      <c r="C22" s="28">
        <v>615</v>
      </c>
      <c r="D22" s="31">
        <v>95.5</v>
      </c>
      <c r="E22" s="29">
        <v>-0.08</v>
      </c>
      <c r="F22" s="13">
        <f t="shared" si="3"/>
        <v>-2.0512820512820511</v>
      </c>
      <c r="H22" s="14">
        <f t="shared" si="4"/>
        <v>0.97948717948717956</v>
      </c>
      <c r="I22" s="1">
        <f t="shared" si="2"/>
        <v>0.98235897435897435</v>
      </c>
    </row>
    <row r="23" spans="3:9" x14ac:dyDescent="0.25">
      <c r="C23" s="28">
        <v>644</v>
      </c>
      <c r="D23" s="31">
        <v>101</v>
      </c>
      <c r="E23" s="29">
        <v>1.54</v>
      </c>
      <c r="F23" s="13">
        <f t="shared" si="3"/>
        <v>3.5897435897435894</v>
      </c>
      <c r="H23" s="14">
        <f t="shared" si="4"/>
        <v>1.035897435897436</v>
      </c>
      <c r="I23" s="1">
        <f t="shared" si="2"/>
        <v>0.98235897435897435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0.98235897435897435</v>
      </c>
    </row>
    <row r="25" spans="3:9" x14ac:dyDescent="0.25">
      <c r="C25" s="28">
        <v>689</v>
      </c>
      <c r="D25" s="31">
        <v>96.9</v>
      </c>
      <c r="E25" s="29">
        <v>0.33</v>
      </c>
      <c r="F25" s="13">
        <f t="shared" si="3"/>
        <v>-0.61538461538460953</v>
      </c>
      <c r="H25" s="14">
        <f t="shared" si="4"/>
        <v>0.99384615384615382</v>
      </c>
      <c r="I25" s="1">
        <f t="shared" si="2"/>
        <v>0.98235897435897435</v>
      </c>
    </row>
    <row r="26" spans="3:9" x14ac:dyDescent="0.25">
      <c r="C26" s="28">
        <v>744</v>
      </c>
      <c r="D26" s="31">
        <v>105</v>
      </c>
      <c r="E26" s="29">
        <v>2.73</v>
      </c>
      <c r="F26" s="13">
        <f t="shared" si="3"/>
        <v>7.6923076923076925</v>
      </c>
      <c r="H26" s="14">
        <f t="shared" si="4"/>
        <v>1.0769230769230769</v>
      </c>
      <c r="I26" s="1">
        <f t="shared" si="2"/>
        <v>0.98235897435897435</v>
      </c>
    </row>
    <row r="27" spans="3:9" x14ac:dyDescent="0.25">
      <c r="C27" s="13">
        <v>807</v>
      </c>
      <c r="D27" s="31">
        <v>80.5</v>
      </c>
      <c r="E27" s="29">
        <v>-4.5199999999999996</v>
      </c>
      <c r="F27" s="13">
        <f t="shared" si="3"/>
        <v>-17.435897435897434</v>
      </c>
      <c r="H27" s="14">
        <f t="shared" si="4"/>
        <v>0.82564102564102571</v>
      </c>
      <c r="I27" s="1">
        <f t="shared" si="2"/>
        <v>0.98235897435897435</v>
      </c>
    </row>
    <row r="28" spans="3:9" x14ac:dyDescent="0.25">
      <c r="C28" s="13">
        <v>904</v>
      </c>
      <c r="D28" s="31">
        <v>95.1</v>
      </c>
      <c r="E28" s="29">
        <v>-0.2</v>
      </c>
      <c r="F28" s="13">
        <f t="shared" si="3"/>
        <v>-2.4615384615384674</v>
      </c>
      <c r="H28" s="14">
        <f t="shared" si="4"/>
        <v>0.97538461538461529</v>
      </c>
      <c r="I28" s="1">
        <f t="shared" si="2"/>
        <v>0.98235897435897435</v>
      </c>
    </row>
    <row r="29" spans="3:9" x14ac:dyDescent="0.25">
      <c r="C29" s="13">
        <v>928</v>
      </c>
      <c r="D29" s="31">
        <v>95</v>
      </c>
      <c r="E29" s="29">
        <v>-0.23</v>
      </c>
      <c r="F29" s="13">
        <f t="shared" si="3"/>
        <v>-2.5641025641025639</v>
      </c>
      <c r="H29" s="14">
        <f t="shared" si="4"/>
        <v>0.97435897435897434</v>
      </c>
      <c r="I29" s="1">
        <f t="shared" si="2"/>
        <v>0.98235897435897435</v>
      </c>
    </row>
  </sheetData>
  <sheetProtection algorithmName="SHA-512" hashValue="5JXUx/SBp/3T9gFdX1qwlDa78h6xDCx+r+Gepsy8BvxNPKpEPcapA4EHl9NQVLKdxx3ZNKPOBuSfGNYUKD6Ixw==" saltValue="TKoA4n/hf/2foDWioKE6xw==" spinCount="100000" sheet="1" objects="1" scenarios="1" selectLockedCells="1" selectUnlockedCells="1"/>
  <conditionalFormatting sqref="E11:E23 E25:E29">
    <cfRule type="cellIs" dxfId="62" priority="1" stopIfTrue="1" operator="between">
      <formula>-2</formula>
      <formula>2</formula>
    </cfRule>
    <cfRule type="cellIs" dxfId="61" priority="2" stopIfTrue="1" operator="between">
      <formula>-3</formula>
      <formula>3</formula>
    </cfRule>
    <cfRule type="cellIs" dxfId="60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30</v>
      </c>
      <c r="E1" s="3"/>
      <c r="F1" s="4"/>
    </row>
    <row r="2" spans="1:9" ht="18" x14ac:dyDescent="0.25">
      <c r="C2" s="5" t="s">
        <v>3</v>
      </c>
      <c r="D2" s="30">
        <v>94.2</v>
      </c>
      <c r="E2" s="33" t="s">
        <v>4</v>
      </c>
    </row>
    <row r="3" spans="1:9" ht="18" x14ac:dyDescent="0.25">
      <c r="C3" s="5" t="s">
        <v>15</v>
      </c>
      <c r="D3" s="30">
        <v>88.08</v>
      </c>
      <c r="E3" s="33" t="s">
        <v>4</v>
      </c>
      <c r="F3" s="7"/>
    </row>
    <row r="4" spans="1:9" ht="18" x14ac:dyDescent="0.25">
      <c r="C4" s="5" t="s">
        <v>16</v>
      </c>
      <c r="D4" s="6">
        <v>6.5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7.3796548592188929</v>
      </c>
      <c r="E5" s="33" t="s">
        <v>2</v>
      </c>
      <c r="F5" s="7"/>
    </row>
    <row r="6" spans="1:9" x14ac:dyDescent="0.25">
      <c r="C6" s="5" t="s">
        <v>6</v>
      </c>
      <c r="D6" s="9">
        <f>COUNTA(E11:E32)</f>
        <v>16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A11" s="13"/>
      <c r="B11" s="13"/>
      <c r="C11" s="28">
        <v>139</v>
      </c>
      <c r="D11" s="31">
        <v>91.6</v>
      </c>
      <c r="E11" s="29">
        <v>0.54</v>
      </c>
      <c r="F11" s="13">
        <f t="shared" ref="F11:F16" si="0">((D11-D$2)/D$2)*100</f>
        <v>-2.7600849256900304</v>
      </c>
      <c r="H11" s="14">
        <f t="shared" ref="H11:H16" si="1">(100+F11)/100</f>
        <v>0.97239915074309979</v>
      </c>
      <c r="I11" s="1">
        <f t="shared" ref="I11:I29" si="2">1+($D$3-$D$2)/$D$2</f>
        <v>0.93503184713375798</v>
      </c>
    </row>
    <row r="12" spans="1:9" x14ac:dyDescent="0.25">
      <c r="A12" s="13"/>
      <c r="B12" s="13"/>
      <c r="C12" s="28">
        <v>223</v>
      </c>
      <c r="D12" s="31">
        <v>90.9</v>
      </c>
      <c r="E12" s="29">
        <v>0.43</v>
      </c>
      <c r="F12" s="13">
        <f t="shared" si="0"/>
        <v>-3.5031847133757932</v>
      </c>
      <c r="H12" s="14">
        <f t="shared" si="1"/>
        <v>0.96496815286624216</v>
      </c>
      <c r="I12" s="1">
        <f t="shared" si="2"/>
        <v>0.93503184713375798</v>
      </c>
    </row>
    <row r="13" spans="1:9" x14ac:dyDescent="0.25">
      <c r="A13" s="13"/>
      <c r="B13" s="13"/>
      <c r="C13" s="28">
        <v>225</v>
      </c>
      <c r="D13" s="31">
        <v>30.3</v>
      </c>
      <c r="E13" s="29">
        <v>-8.89</v>
      </c>
      <c r="F13" s="13">
        <f t="shared" si="0"/>
        <v>-67.834394904458605</v>
      </c>
      <c r="H13" s="14">
        <f t="shared" si="1"/>
        <v>0.32165605095541394</v>
      </c>
      <c r="I13" s="1">
        <f t="shared" si="2"/>
        <v>0.93503184713375798</v>
      </c>
    </row>
    <row r="14" spans="1:9" x14ac:dyDescent="0.25">
      <c r="A14" s="13"/>
      <c r="B14" s="13"/>
      <c r="C14" s="28">
        <v>295</v>
      </c>
      <c r="D14" s="31">
        <v>89.9</v>
      </c>
      <c r="E14" s="29">
        <v>0.28000000000000003</v>
      </c>
      <c r="F14" s="13">
        <f t="shared" si="0"/>
        <v>-4.5647558386411857</v>
      </c>
      <c r="H14" s="14">
        <f t="shared" si="1"/>
        <v>0.95435244161358812</v>
      </c>
      <c r="I14" s="1">
        <f t="shared" si="2"/>
        <v>0.93503184713375798</v>
      </c>
    </row>
    <row r="15" spans="1:9" x14ac:dyDescent="0.25">
      <c r="C15" s="28">
        <v>339</v>
      </c>
      <c r="D15" s="31">
        <v>94.2</v>
      </c>
      <c r="E15" s="29">
        <v>0.94</v>
      </c>
      <c r="F15" s="13">
        <f t="shared" si="0"/>
        <v>0</v>
      </c>
      <c r="H15" s="14">
        <f t="shared" si="1"/>
        <v>1</v>
      </c>
      <c r="I15" s="1">
        <f t="shared" si="2"/>
        <v>0.93503184713375798</v>
      </c>
    </row>
    <row r="16" spans="1:9" x14ac:dyDescent="0.25">
      <c r="C16" s="28">
        <v>446</v>
      </c>
      <c r="D16" s="31">
        <v>92.3</v>
      </c>
      <c r="E16" s="29">
        <v>0.65</v>
      </c>
      <c r="F16" s="13">
        <f t="shared" si="0"/>
        <v>-2.0169851380042525</v>
      </c>
      <c r="H16" s="14">
        <f t="shared" si="1"/>
        <v>0.97983014861995743</v>
      </c>
      <c r="I16" s="1">
        <f t="shared" si="2"/>
        <v>0.93503184713375798</v>
      </c>
    </row>
    <row r="17" spans="3:9" x14ac:dyDescent="0.25">
      <c r="C17" s="28">
        <v>509</v>
      </c>
      <c r="D17" s="31">
        <v>92.4</v>
      </c>
      <c r="E17" s="29">
        <v>0.66</v>
      </c>
      <c r="F17" s="13">
        <f t="shared" ref="F17:F29" si="3">((D17-D$2)/D$2)*100</f>
        <v>-1.9108280254777039</v>
      </c>
      <c r="H17" s="14">
        <f t="shared" ref="H17:H29" si="4">(100+F17)/100</f>
        <v>0.98089171974522305</v>
      </c>
      <c r="I17" s="1">
        <f t="shared" si="2"/>
        <v>0.93503184713375798</v>
      </c>
    </row>
    <row r="18" spans="3:9" x14ac:dyDescent="0.25">
      <c r="C18" s="28">
        <v>512</v>
      </c>
      <c r="D18" s="31">
        <v>91.6</v>
      </c>
      <c r="E18" s="29">
        <v>0.54</v>
      </c>
      <c r="F18" s="13">
        <f t="shared" si="3"/>
        <v>-2.7600849256900304</v>
      </c>
      <c r="H18" s="14">
        <f t="shared" si="4"/>
        <v>0.97239915074309979</v>
      </c>
      <c r="I18" s="1">
        <f t="shared" si="2"/>
        <v>0.93503184713375798</v>
      </c>
    </row>
    <row r="19" spans="3:9" x14ac:dyDescent="0.25">
      <c r="C19" s="28">
        <v>551</v>
      </c>
      <c r="D19" s="31">
        <v>93.4</v>
      </c>
      <c r="E19" s="29">
        <v>0.82</v>
      </c>
      <c r="F19" s="13">
        <f t="shared" si="3"/>
        <v>-0.84925690021231126</v>
      </c>
      <c r="H19" s="14">
        <f t="shared" si="4"/>
        <v>0.99150743099787686</v>
      </c>
      <c r="I19" s="1">
        <f t="shared" si="2"/>
        <v>0.93503184713375798</v>
      </c>
    </row>
    <row r="20" spans="3:9" x14ac:dyDescent="0.25">
      <c r="C20" s="28">
        <v>579</v>
      </c>
      <c r="D20" s="31">
        <v>86.2</v>
      </c>
      <c r="E20" s="29">
        <v>-0.28999999999999998</v>
      </c>
      <c r="F20" s="13">
        <f t="shared" si="3"/>
        <v>-8.4925690021231421</v>
      </c>
      <c r="H20" s="14">
        <f t="shared" si="4"/>
        <v>0.91507430997876849</v>
      </c>
      <c r="I20" s="1">
        <f t="shared" si="2"/>
        <v>0.93503184713375798</v>
      </c>
    </row>
    <row r="21" spans="3:9" x14ac:dyDescent="0.25">
      <c r="C21" s="28">
        <v>591</v>
      </c>
      <c r="D21" s="31">
        <v>76.2</v>
      </c>
      <c r="E21" s="29">
        <v>-1.83</v>
      </c>
      <c r="F21" s="13">
        <f t="shared" si="3"/>
        <v>-19.108280254777068</v>
      </c>
      <c r="H21" s="14">
        <f t="shared" si="4"/>
        <v>0.80891719745222934</v>
      </c>
      <c r="I21" s="1">
        <f t="shared" si="2"/>
        <v>0.93503184713375798</v>
      </c>
    </row>
    <row r="22" spans="3:9" x14ac:dyDescent="0.25">
      <c r="C22" s="28">
        <v>615</v>
      </c>
      <c r="D22" s="31"/>
      <c r="F22" s="13"/>
      <c r="H22" s="14"/>
      <c r="I22" s="1">
        <f t="shared" si="2"/>
        <v>0.93503184713375798</v>
      </c>
    </row>
    <row r="23" spans="3:9" x14ac:dyDescent="0.25">
      <c r="C23" s="28">
        <v>644</v>
      </c>
      <c r="D23" s="31">
        <v>81</v>
      </c>
      <c r="E23" s="29">
        <v>-1.0900000000000001</v>
      </c>
      <c r="F23" s="13">
        <f t="shared" si="3"/>
        <v>-14.012738853503187</v>
      </c>
      <c r="H23" s="14">
        <f t="shared" si="4"/>
        <v>0.85987261146496818</v>
      </c>
      <c r="I23" s="1">
        <f t="shared" si="2"/>
        <v>0.93503184713375798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0.93503184713375798</v>
      </c>
    </row>
    <row r="25" spans="3:9" x14ac:dyDescent="0.25">
      <c r="C25" s="28">
        <v>689</v>
      </c>
      <c r="D25" s="31">
        <v>81.400000000000006</v>
      </c>
      <c r="E25" s="29">
        <v>-1.03</v>
      </c>
      <c r="F25" s="13">
        <f t="shared" si="3"/>
        <v>-13.588110403397025</v>
      </c>
      <c r="H25" s="14">
        <f t="shared" si="4"/>
        <v>0.86411889596602975</v>
      </c>
      <c r="I25" s="1">
        <f t="shared" si="2"/>
        <v>0.93503184713375798</v>
      </c>
    </row>
    <row r="26" spans="3:9" x14ac:dyDescent="0.25">
      <c r="C26" s="28">
        <v>744</v>
      </c>
      <c r="D26" s="31">
        <v>95.1</v>
      </c>
      <c r="E26" s="29">
        <v>1.08</v>
      </c>
      <c r="F26" s="13">
        <f t="shared" si="3"/>
        <v>0.95541401273884441</v>
      </c>
      <c r="H26" s="14">
        <f t="shared" si="4"/>
        <v>1.0095541401273884</v>
      </c>
      <c r="I26" s="1">
        <f t="shared" si="2"/>
        <v>0.93503184713375798</v>
      </c>
    </row>
    <row r="27" spans="3:9" x14ac:dyDescent="0.25">
      <c r="C27" s="13">
        <v>807</v>
      </c>
      <c r="D27" s="31">
        <v>88.6</v>
      </c>
      <c r="E27" s="29">
        <v>0.08</v>
      </c>
      <c r="F27" s="13">
        <f t="shared" si="3"/>
        <v>-5.9447983014862089</v>
      </c>
      <c r="H27" s="14">
        <f t="shared" si="4"/>
        <v>0.94055201698513802</v>
      </c>
      <c r="I27" s="1">
        <f t="shared" si="2"/>
        <v>0.93503184713375798</v>
      </c>
    </row>
    <row r="28" spans="3:9" x14ac:dyDescent="0.25">
      <c r="C28" s="13">
        <v>904</v>
      </c>
      <c r="D28" s="31"/>
      <c r="F28" s="13"/>
      <c r="H28" s="14"/>
      <c r="I28" s="1">
        <f t="shared" si="2"/>
        <v>0.93503184713375798</v>
      </c>
    </row>
    <row r="29" spans="3:9" x14ac:dyDescent="0.25">
      <c r="C29" s="13">
        <v>928</v>
      </c>
      <c r="D29" s="31">
        <v>84</v>
      </c>
      <c r="E29" s="29">
        <v>-0.63</v>
      </c>
      <c r="F29" s="13">
        <f t="shared" si="3"/>
        <v>-10.82802547770701</v>
      </c>
      <c r="H29" s="14">
        <f t="shared" si="4"/>
        <v>0.89171974522292985</v>
      </c>
      <c r="I29" s="1">
        <f t="shared" si="2"/>
        <v>0.93503184713375798</v>
      </c>
    </row>
  </sheetData>
  <sheetProtection algorithmName="SHA-512" hashValue="4adbsLCl5ttz22IvbMG17vgWLdqpXlBnoi39u+mzH4I8bl9zXKkDUQRkmvdUapdMsYnTmceBaBO9W3/Q4tjeAQ==" saltValue="QXtQ/FztOmIgDMLWlZEQwQ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1 E23 E25:E27 E29">
    <cfRule type="cellIs" dxfId="59" priority="1" stopIfTrue="1" operator="between">
      <formula>-2</formula>
      <formula>2</formula>
    </cfRule>
    <cfRule type="cellIs" dxfId="58" priority="2" stopIfTrue="1" operator="between">
      <formula>-3</formula>
      <formula>3</formula>
    </cfRule>
    <cfRule type="cellIs" dxfId="57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28</v>
      </c>
      <c r="E1" s="3"/>
      <c r="F1" s="4"/>
    </row>
    <row r="2" spans="1:9" ht="18" x14ac:dyDescent="0.25">
      <c r="C2" s="5" t="s">
        <v>3</v>
      </c>
      <c r="D2" s="30">
        <v>212.5</v>
      </c>
      <c r="E2" s="33" t="s">
        <v>4</v>
      </c>
    </row>
    <row r="3" spans="1:9" ht="18" x14ac:dyDescent="0.25">
      <c r="C3" s="5" t="s">
        <v>15</v>
      </c>
      <c r="D3" s="30">
        <v>210.2</v>
      </c>
      <c r="E3" s="33" t="s">
        <v>4</v>
      </c>
      <c r="F3" s="7"/>
    </row>
    <row r="4" spans="1:9" ht="18" x14ac:dyDescent="0.25">
      <c r="C4" s="5" t="s">
        <v>16</v>
      </c>
      <c r="D4" s="6">
        <v>9.6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4.5670789724072316</v>
      </c>
      <c r="E5" s="33" t="s">
        <v>2</v>
      </c>
      <c r="F5" s="7"/>
    </row>
    <row r="6" spans="1:9" x14ac:dyDescent="0.25">
      <c r="C6" s="5" t="s">
        <v>6</v>
      </c>
      <c r="D6" s="9">
        <f>COUNTA(E11:E32)</f>
        <v>16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C10" s="13"/>
      <c r="E10" s="13"/>
      <c r="F10" s="13"/>
      <c r="H10" s="12" t="s">
        <v>20</v>
      </c>
      <c r="I10" s="12" t="s">
        <v>21</v>
      </c>
    </row>
    <row r="11" spans="1:9" x14ac:dyDescent="0.25">
      <c r="A11" s="13"/>
      <c r="B11" s="13"/>
      <c r="C11" s="28">
        <v>139</v>
      </c>
      <c r="D11" s="31">
        <v>221</v>
      </c>
      <c r="E11" s="29">
        <v>1.1299999999999999</v>
      </c>
      <c r="F11" s="13">
        <f t="shared" ref="F11:F16" si="0">((D11-D$2)/D$2)*100</f>
        <v>4</v>
      </c>
      <c r="H11" s="14">
        <f t="shared" ref="H11:H16" si="1">(100+F11)/100</f>
        <v>1.04</v>
      </c>
      <c r="I11" s="1">
        <f t="shared" ref="I11:I29" si="2">1+($D$3-$D$2)/$D$2</f>
        <v>0.98917647058823521</v>
      </c>
    </row>
    <row r="12" spans="1:9" x14ac:dyDescent="0.25">
      <c r="A12" s="13"/>
      <c r="B12" s="13"/>
      <c r="C12" s="28">
        <v>223</v>
      </c>
      <c r="D12" s="31">
        <v>216.9</v>
      </c>
      <c r="E12" s="29">
        <v>0.7</v>
      </c>
      <c r="F12" s="13">
        <f t="shared" si="0"/>
        <v>2.0705882352941201</v>
      </c>
      <c r="H12" s="14">
        <f t="shared" si="1"/>
        <v>1.0207058823529414</v>
      </c>
      <c r="I12" s="1">
        <f t="shared" si="2"/>
        <v>0.98917647058823521</v>
      </c>
    </row>
    <row r="13" spans="1:9" x14ac:dyDescent="0.25">
      <c r="A13" s="13"/>
      <c r="B13" s="13"/>
      <c r="C13" s="28">
        <v>225</v>
      </c>
      <c r="D13" s="31">
        <v>78.2</v>
      </c>
      <c r="E13" s="29">
        <v>-13.77</v>
      </c>
      <c r="F13" s="13">
        <f t="shared" si="0"/>
        <v>-63.2</v>
      </c>
      <c r="H13" s="14">
        <f t="shared" si="1"/>
        <v>0.36799999999999999</v>
      </c>
      <c r="I13" s="1">
        <f t="shared" si="2"/>
        <v>0.98917647058823521</v>
      </c>
    </row>
    <row r="14" spans="1:9" x14ac:dyDescent="0.25">
      <c r="A14" s="13"/>
      <c r="B14" s="13"/>
      <c r="C14" s="28">
        <v>295</v>
      </c>
      <c r="D14" s="31">
        <v>210</v>
      </c>
      <c r="E14" s="29">
        <v>-0.02</v>
      </c>
      <c r="F14" s="13">
        <f t="shared" si="0"/>
        <v>-1.1764705882352942</v>
      </c>
      <c r="H14" s="14">
        <f t="shared" si="1"/>
        <v>0.9882352941176471</v>
      </c>
      <c r="I14" s="1">
        <f t="shared" si="2"/>
        <v>0.98917647058823521</v>
      </c>
    </row>
    <row r="15" spans="1:9" x14ac:dyDescent="0.25">
      <c r="C15" s="28">
        <v>339</v>
      </c>
      <c r="D15" s="31">
        <v>216</v>
      </c>
      <c r="E15" s="29">
        <v>0.61</v>
      </c>
      <c r="F15" s="13">
        <f t="shared" si="0"/>
        <v>1.6470588235294119</v>
      </c>
      <c r="H15" s="14">
        <f t="shared" si="1"/>
        <v>1.016470588235294</v>
      </c>
      <c r="I15" s="1">
        <f t="shared" si="2"/>
        <v>0.98917647058823521</v>
      </c>
    </row>
    <row r="16" spans="1:9" x14ac:dyDescent="0.25">
      <c r="C16" s="28">
        <v>446</v>
      </c>
      <c r="D16" s="31">
        <v>193</v>
      </c>
      <c r="E16" s="29">
        <v>-1.79</v>
      </c>
      <c r="F16" s="13">
        <f t="shared" si="0"/>
        <v>-9.1764705882352935</v>
      </c>
      <c r="H16" s="14">
        <f t="shared" si="1"/>
        <v>0.90823529411764714</v>
      </c>
      <c r="I16" s="1">
        <f t="shared" si="2"/>
        <v>0.98917647058823521</v>
      </c>
    </row>
    <row r="17" spans="3:9" x14ac:dyDescent="0.25">
      <c r="C17" s="28">
        <v>509</v>
      </c>
      <c r="D17" s="31">
        <v>212</v>
      </c>
      <c r="E17" s="29">
        <v>0.19</v>
      </c>
      <c r="F17" s="13">
        <f t="shared" ref="F17:F29" si="3">((D17-D$2)/D$2)*100</f>
        <v>-0.23529411764705879</v>
      </c>
      <c r="H17" s="14">
        <f t="shared" ref="H17:H29" si="4">(100+F17)/100</f>
        <v>0.99764705882352944</v>
      </c>
      <c r="I17" s="1">
        <f t="shared" si="2"/>
        <v>0.98917647058823521</v>
      </c>
    </row>
    <row r="18" spans="3:9" x14ac:dyDescent="0.25">
      <c r="C18" s="28">
        <v>512</v>
      </c>
      <c r="D18" s="31">
        <v>217</v>
      </c>
      <c r="E18" s="29">
        <v>0.71</v>
      </c>
      <c r="F18" s="13">
        <f t="shared" si="3"/>
        <v>2.1176470588235294</v>
      </c>
      <c r="H18" s="14">
        <f t="shared" si="4"/>
        <v>1.0211764705882354</v>
      </c>
      <c r="I18" s="1">
        <f t="shared" si="2"/>
        <v>0.98917647058823521</v>
      </c>
    </row>
    <row r="19" spans="3:9" x14ac:dyDescent="0.25">
      <c r="C19" s="28">
        <v>551</v>
      </c>
      <c r="D19" s="31">
        <v>220</v>
      </c>
      <c r="E19" s="29">
        <v>1.03</v>
      </c>
      <c r="F19" s="13">
        <f t="shared" si="3"/>
        <v>3.5294117647058822</v>
      </c>
      <c r="H19" s="14">
        <f t="shared" si="4"/>
        <v>1.0352941176470589</v>
      </c>
      <c r="I19" s="1">
        <f t="shared" si="2"/>
        <v>0.98917647058823521</v>
      </c>
    </row>
    <row r="20" spans="3:9" x14ac:dyDescent="0.25">
      <c r="C20" s="28">
        <v>579</v>
      </c>
      <c r="D20" s="31">
        <v>216.4</v>
      </c>
      <c r="E20" s="29">
        <v>0.65</v>
      </c>
      <c r="F20" s="13">
        <f t="shared" si="3"/>
        <v>1.8352941176470614</v>
      </c>
      <c r="H20" s="14">
        <f t="shared" si="4"/>
        <v>1.0183529411764707</v>
      </c>
      <c r="I20" s="1">
        <f t="shared" si="2"/>
        <v>0.98917647058823521</v>
      </c>
    </row>
    <row r="21" spans="3:9" x14ac:dyDescent="0.25">
      <c r="C21" s="28">
        <v>591</v>
      </c>
      <c r="D21" s="31">
        <v>202.2</v>
      </c>
      <c r="E21" s="29">
        <v>-0.83</v>
      </c>
      <c r="F21" s="13">
        <f t="shared" si="3"/>
        <v>-4.8470588235294167</v>
      </c>
      <c r="H21" s="14">
        <f t="shared" si="4"/>
        <v>0.95152941176470573</v>
      </c>
      <c r="I21" s="1">
        <f t="shared" si="2"/>
        <v>0.98917647058823521</v>
      </c>
    </row>
    <row r="22" spans="3:9" x14ac:dyDescent="0.25">
      <c r="C22" s="28">
        <v>615</v>
      </c>
      <c r="D22" s="31"/>
      <c r="F22" s="13"/>
      <c r="H22" s="14"/>
      <c r="I22" s="1">
        <f t="shared" si="2"/>
        <v>0.98917647058823521</v>
      </c>
    </row>
    <row r="23" spans="3:9" x14ac:dyDescent="0.25">
      <c r="C23" s="28">
        <v>644</v>
      </c>
      <c r="D23" s="31">
        <v>203</v>
      </c>
      <c r="E23" s="29">
        <v>-0.75</v>
      </c>
      <c r="F23" s="13">
        <f t="shared" si="3"/>
        <v>-4.4705882352941178</v>
      </c>
      <c r="H23" s="14">
        <f t="shared" si="4"/>
        <v>0.95529411764705885</v>
      </c>
      <c r="I23" s="1">
        <f t="shared" si="2"/>
        <v>0.98917647058823521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0.98917647058823521</v>
      </c>
    </row>
    <row r="25" spans="3:9" x14ac:dyDescent="0.25">
      <c r="C25" s="28">
        <v>689</v>
      </c>
      <c r="D25" s="31">
        <v>203</v>
      </c>
      <c r="E25" s="29">
        <v>-0.75</v>
      </c>
      <c r="F25" s="13">
        <f t="shared" si="3"/>
        <v>-4.4705882352941178</v>
      </c>
      <c r="H25" s="14">
        <f t="shared" si="4"/>
        <v>0.95529411764705885</v>
      </c>
      <c r="I25" s="1">
        <f t="shared" si="2"/>
        <v>0.98917647058823521</v>
      </c>
    </row>
    <row r="26" spans="3:9" x14ac:dyDescent="0.25">
      <c r="C26" s="28">
        <v>744</v>
      </c>
      <c r="D26" s="31">
        <v>204</v>
      </c>
      <c r="E26" s="29">
        <v>-0.64</v>
      </c>
      <c r="F26" s="13">
        <f t="shared" si="3"/>
        <v>-4</v>
      </c>
      <c r="H26" s="14">
        <f t="shared" si="4"/>
        <v>0.96</v>
      </c>
      <c r="I26" s="1">
        <f t="shared" si="2"/>
        <v>0.98917647058823521</v>
      </c>
    </row>
    <row r="27" spans="3:9" x14ac:dyDescent="0.25">
      <c r="C27" s="13">
        <v>807</v>
      </c>
      <c r="D27" s="31">
        <v>218.6</v>
      </c>
      <c r="E27" s="29">
        <v>0.88</v>
      </c>
      <c r="F27" s="13">
        <f t="shared" si="3"/>
        <v>2.870588235294115</v>
      </c>
      <c r="H27" s="14">
        <f t="shared" si="4"/>
        <v>1.0287058823529411</v>
      </c>
      <c r="I27" s="1">
        <f t="shared" si="2"/>
        <v>0.98917647058823521</v>
      </c>
    </row>
    <row r="28" spans="3:9" x14ac:dyDescent="0.25">
      <c r="C28" s="13">
        <v>904</v>
      </c>
      <c r="D28" s="31"/>
      <c r="F28" s="13"/>
      <c r="H28" s="14"/>
      <c r="I28" s="1">
        <f t="shared" si="2"/>
        <v>0.98917647058823521</v>
      </c>
    </row>
    <row r="29" spans="3:9" x14ac:dyDescent="0.25">
      <c r="C29" s="13">
        <v>928</v>
      </c>
      <c r="D29" s="31">
        <v>211</v>
      </c>
      <c r="E29" s="29">
        <v>0.09</v>
      </c>
      <c r="F29" s="13">
        <f t="shared" si="3"/>
        <v>-0.70588235294117652</v>
      </c>
      <c r="H29" s="14">
        <f t="shared" si="4"/>
        <v>0.99294117647058822</v>
      </c>
      <c r="I29" s="1">
        <f t="shared" si="2"/>
        <v>0.98917647058823521</v>
      </c>
    </row>
  </sheetData>
  <sheetProtection algorithmName="SHA-512" hashValue="ylfiEpt2lA/DlUBJ3Nuyt2prwKoa8x/3akt496woDvLUvzTJMETdKibr0YhFFnKHZRPBF0SdlQglt1orFp/u9A==" saltValue="nA/UpPoVWmhv6Z0BUoXISg==" spinCount="100000" sheet="1" objects="1" scenarios="1" selectLockedCells="1" selectUnlockedCells="1"/>
  <sortState xmlns:xlrd2="http://schemas.microsoft.com/office/spreadsheetml/2017/richdata2" ref="C10:F24">
    <sortCondition ref="C10:C24"/>
  </sortState>
  <conditionalFormatting sqref="E11:E21 E23 E25:E27 E29">
    <cfRule type="cellIs" dxfId="56" priority="1" stopIfTrue="1" operator="between">
      <formula>-2</formula>
      <formula>2</formula>
    </cfRule>
    <cfRule type="cellIs" dxfId="55" priority="2" stopIfTrue="1" operator="between">
      <formula>-3</formula>
      <formula>3</formula>
    </cfRule>
    <cfRule type="cellIs" dxfId="54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29"/>
  <sheetViews>
    <sheetView zoomScale="80" zoomScaleNormal="80" workbookViewId="0">
      <selection activeCell="D37" sqref="D37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35</v>
      </c>
      <c r="E1" s="3"/>
      <c r="F1" s="4"/>
    </row>
    <row r="2" spans="1:9" ht="18" x14ac:dyDescent="0.25">
      <c r="C2" s="5" t="s">
        <v>3</v>
      </c>
      <c r="D2" s="30">
        <v>82.7</v>
      </c>
      <c r="E2" s="33" t="s">
        <v>4</v>
      </c>
    </row>
    <row r="3" spans="1:9" ht="18" x14ac:dyDescent="0.25">
      <c r="C3" s="5" t="s">
        <v>15</v>
      </c>
      <c r="D3" s="30">
        <v>82.32</v>
      </c>
      <c r="E3" s="33" t="s">
        <v>4</v>
      </c>
      <c r="F3" s="7"/>
    </row>
    <row r="4" spans="1:9" ht="18" x14ac:dyDescent="0.25">
      <c r="C4" s="5" t="s">
        <v>16</v>
      </c>
      <c r="D4" s="6">
        <v>5.69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6.9120505344995156</v>
      </c>
      <c r="E5" s="33" t="s">
        <v>2</v>
      </c>
      <c r="F5" s="7"/>
    </row>
    <row r="6" spans="1:9" x14ac:dyDescent="0.25">
      <c r="C6" s="5" t="s">
        <v>6</v>
      </c>
      <c r="D6" s="9">
        <f>COUNTA(E11:E32)</f>
        <v>16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D10" s="7"/>
      <c r="E10" s="7"/>
      <c r="F10" s="7"/>
      <c r="H10" s="12" t="s">
        <v>20</v>
      </c>
      <c r="I10" s="12" t="s">
        <v>21</v>
      </c>
    </row>
    <row r="11" spans="1:9" x14ac:dyDescent="0.25">
      <c r="A11" s="13"/>
      <c r="B11" s="13"/>
      <c r="C11" s="28">
        <v>139</v>
      </c>
      <c r="D11" s="31">
        <v>96.3</v>
      </c>
      <c r="E11" s="29">
        <v>2.46</v>
      </c>
      <c r="F11" s="13">
        <f t="shared" ref="F11:F16" si="0">((D11-D$2)/D$2)*100</f>
        <v>16.44498186215235</v>
      </c>
      <c r="H11" s="14">
        <f t="shared" ref="H11:H16" si="1">(100+F11)/100</f>
        <v>1.1644498186215235</v>
      </c>
      <c r="I11" s="1">
        <f t="shared" ref="I11:I29" si="2">1+($D$3-$D$2)/$D$2</f>
        <v>0.99540507859733962</v>
      </c>
    </row>
    <row r="12" spans="1:9" x14ac:dyDescent="0.25">
      <c r="A12" s="13"/>
      <c r="B12" s="13"/>
      <c r="C12" s="28">
        <v>223</v>
      </c>
      <c r="D12" s="31">
        <v>85</v>
      </c>
      <c r="E12" s="29">
        <v>0.47</v>
      </c>
      <c r="F12" s="13">
        <f t="shared" si="0"/>
        <v>2.7811366384522334</v>
      </c>
      <c r="H12" s="14">
        <f t="shared" si="1"/>
        <v>1.0278113663845223</v>
      </c>
      <c r="I12" s="1">
        <f t="shared" si="2"/>
        <v>0.99540507859733962</v>
      </c>
    </row>
    <row r="13" spans="1:9" x14ac:dyDescent="0.25">
      <c r="A13" s="13"/>
      <c r="B13" s="13"/>
      <c r="C13" s="28">
        <v>225</v>
      </c>
      <c r="D13" s="31">
        <v>27</v>
      </c>
      <c r="E13" s="29">
        <v>-9.7200000000000006</v>
      </c>
      <c r="F13" s="13">
        <f t="shared" si="0"/>
        <v>-67.351874244256351</v>
      </c>
      <c r="H13" s="14">
        <f t="shared" si="1"/>
        <v>0.32648125755743651</v>
      </c>
      <c r="I13" s="1">
        <f t="shared" si="2"/>
        <v>0.99540507859733962</v>
      </c>
    </row>
    <row r="14" spans="1:9" x14ac:dyDescent="0.25">
      <c r="A14" s="13"/>
      <c r="B14" s="13"/>
      <c r="C14" s="28">
        <v>295</v>
      </c>
      <c r="D14" s="31">
        <v>82.5</v>
      </c>
      <c r="E14" s="29">
        <v>0.03</v>
      </c>
      <c r="F14" s="13">
        <f t="shared" si="0"/>
        <v>-0.24183796856106751</v>
      </c>
      <c r="H14" s="14">
        <f t="shared" si="1"/>
        <v>0.99758162031438924</v>
      </c>
      <c r="I14" s="1">
        <f t="shared" si="2"/>
        <v>0.99540507859733962</v>
      </c>
    </row>
    <row r="15" spans="1:9" x14ac:dyDescent="0.25">
      <c r="C15" s="28">
        <v>339</v>
      </c>
      <c r="D15" s="31">
        <v>83.3</v>
      </c>
      <c r="E15" s="29">
        <v>0.17</v>
      </c>
      <c r="F15" s="13">
        <f t="shared" si="0"/>
        <v>0.7255139056831853</v>
      </c>
      <c r="H15" s="14">
        <f t="shared" si="1"/>
        <v>1.0072551390568318</v>
      </c>
      <c r="I15" s="1">
        <f t="shared" si="2"/>
        <v>0.99540507859733962</v>
      </c>
    </row>
    <row r="16" spans="1:9" x14ac:dyDescent="0.25">
      <c r="C16" s="28">
        <v>446</v>
      </c>
      <c r="D16" s="31">
        <v>88.3</v>
      </c>
      <c r="E16" s="29">
        <v>1.05</v>
      </c>
      <c r="F16" s="13">
        <f t="shared" si="0"/>
        <v>6.7714631197097876</v>
      </c>
      <c r="H16" s="14">
        <f t="shared" si="1"/>
        <v>1.067714631197098</v>
      </c>
      <c r="I16" s="1">
        <f t="shared" si="2"/>
        <v>0.99540507859733962</v>
      </c>
    </row>
    <row r="17" spans="3:9" x14ac:dyDescent="0.25">
      <c r="C17" s="28">
        <v>509</v>
      </c>
      <c r="D17" s="31">
        <v>87.5</v>
      </c>
      <c r="E17" s="29">
        <v>0.91</v>
      </c>
      <c r="F17" s="13">
        <f t="shared" ref="F17:F29" si="3">((D17-D$2)/D$2)*100</f>
        <v>5.8041112454655348</v>
      </c>
      <c r="H17" s="14">
        <f t="shared" ref="H17:H29" si="4">(100+F17)/100</f>
        <v>1.0580411124546554</v>
      </c>
      <c r="I17" s="1">
        <f t="shared" si="2"/>
        <v>0.99540507859733962</v>
      </c>
    </row>
    <row r="18" spans="3:9" x14ac:dyDescent="0.25">
      <c r="C18" s="28">
        <v>512</v>
      </c>
      <c r="D18" s="31">
        <v>84.8</v>
      </c>
      <c r="E18" s="29">
        <v>0.44</v>
      </c>
      <c r="F18" s="13">
        <f t="shared" si="3"/>
        <v>2.5392986698911661</v>
      </c>
      <c r="H18" s="14">
        <f t="shared" si="4"/>
        <v>1.0253929866989118</v>
      </c>
      <c r="I18" s="1">
        <f t="shared" si="2"/>
        <v>0.99540507859733962</v>
      </c>
    </row>
    <row r="19" spans="3:9" x14ac:dyDescent="0.25">
      <c r="C19" s="28">
        <v>551</v>
      </c>
      <c r="D19" s="31">
        <v>84.3</v>
      </c>
      <c r="E19" s="29">
        <v>0.35</v>
      </c>
      <c r="F19" s="13">
        <f t="shared" si="3"/>
        <v>1.9347037484885057</v>
      </c>
      <c r="H19" s="14">
        <f t="shared" si="4"/>
        <v>1.019347037484885</v>
      </c>
      <c r="I19" s="1">
        <f t="shared" si="2"/>
        <v>0.99540507859733962</v>
      </c>
    </row>
    <row r="20" spans="3:9" x14ac:dyDescent="0.25">
      <c r="C20" s="28">
        <v>579</v>
      </c>
      <c r="D20" s="31">
        <v>82.5</v>
      </c>
      <c r="E20" s="29">
        <v>0.03</v>
      </c>
      <c r="F20" s="13">
        <f t="shared" si="3"/>
        <v>-0.24183796856106751</v>
      </c>
      <c r="H20" s="14">
        <f t="shared" si="4"/>
        <v>0.99758162031438924</v>
      </c>
      <c r="I20" s="1">
        <f t="shared" si="2"/>
        <v>0.99540507859733962</v>
      </c>
    </row>
    <row r="21" spans="3:9" x14ac:dyDescent="0.25">
      <c r="C21" s="28">
        <v>591</v>
      </c>
      <c r="D21" s="31">
        <v>77.599999999999994</v>
      </c>
      <c r="E21" s="29">
        <v>-0.83</v>
      </c>
      <c r="F21" s="13">
        <f t="shared" si="3"/>
        <v>-6.1668681983071441</v>
      </c>
      <c r="H21" s="14">
        <f t="shared" si="4"/>
        <v>0.93833131801692859</v>
      </c>
      <c r="I21" s="1">
        <f t="shared" si="2"/>
        <v>0.99540507859733962</v>
      </c>
    </row>
    <row r="22" spans="3:9" x14ac:dyDescent="0.25">
      <c r="C22" s="28">
        <v>615</v>
      </c>
      <c r="D22" s="31"/>
      <c r="F22" s="13"/>
      <c r="H22" s="14"/>
      <c r="I22" s="1">
        <f t="shared" si="2"/>
        <v>0.99540507859733962</v>
      </c>
    </row>
    <row r="23" spans="3:9" x14ac:dyDescent="0.25">
      <c r="C23" s="28">
        <v>644</v>
      </c>
      <c r="D23" s="31">
        <v>77</v>
      </c>
      <c r="E23" s="29">
        <v>-0.93</v>
      </c>
      <c r="F23" s="13">
        <f t="shared" si="3"/>
        <v>-6.8923821039903297</v>
      </c>
      <c r="H23" s="14">
        <f t="shared" si="4"/>
        <v>0.93107617896009676</v>
      </c>
      <c r="I23" s="1">
        <f t="shared" si="2"/>
        <v>0.99540507859733962</v>
      </c>
    </row>
    <row r="24" spans="3:9" x14ac:dyDescent="0.25">
      <c r="C24" s="28">
        <v>685</v>
      </c>
      <c r="D24" s="31"/>
      <c r="F24" s="13"/>
      <c r="H24" s="14"/>
      <c r="I24" s="1">
        <f t="shared" si="2"/>
        <v>0.99540507859733962</v>
      </c>
    </row>
    <row r="25" spans="3:9" x14ac:dyDescent="0.25">
      <c r="C25" s="28">
        <v>689</v>
      </c>
      <c r="D25" s="31">
        <v>75.099999999999994</v>
      </c>
      <c r="E25" s="29">
        <v>-1.27</v>
      </c>
      <c r="F25" s="13">
        <f t="shared" si="3"/>
        <v>-9.1898428053204455</v>
      </c>
      <c r="H25" s="14">
        <f t="shared" si="4"/>
        <v>0.90810157194679564</v>
      </c>
      <c r="I25" s="1">
        <f t="shared" si="2"/>
        <v>0.99540507859733962</v>
      </c>
    </row>
    <row r="26" spans="3:9" x14ac:dyDescent="0.25">
      <c r="C26" s="28">
        <v>744</v>
      </c>
      <c r="D26" s="31">
        <v>84.9</v>
      </c>
      <c r="E26" s="29">
        <v>0.45</v>
      </c>
      <c r="F26" s="13">
        <f t="shared" si="3"/>
        <v>2.6602176541717082</v>
      </c>
      <c r="H26" s="14">
        <f t="shared" si="4"/>
        <v>1.026602176541717</v>
      </c>
      <c r="I26" s="1">
        <f t="shared" si="2"/>
        <v>0.99540507859733962</v>
      </c>
    </row>
    <row r="27" spans="3:9" x14ac:dyDescent="0.25">
      <c r="C27" s="13">
        <v>807</v>
      </c>
      <c r="D27" s="31">
        <v>83.7</v>
      </c>
      <c r="E27" s="29">
        <v>0.24</v>
      </c>
      <c r="F27" s="13">
        <f t="shared" si="3"/>
        <v>1.2091898428053205</v>
      </c>
      <c r="H27" s="14">
        <f t="shared" si="4"/>
        <v>1.0120918984280531</v>
      </c>
      <c r="I27" s="1">
        <f t="shared" si="2"/>
        <v>0.99540507859733962</v>
      </c>
    </row>
    <row r="28" spans="3:9" x14ac:dyDescent="0.25">
      <c r="C28" s="13">
        <v>904</v>
      </c>
      <c r="D28" s="31"/>
      <c r="F28" s="13"/>
      <c r="H28" s="14"/>
      <c r="I28" s="1">
        <f t="shared" si="2"/>
        <v>0.99540507859733962</v>
      </c>
    </row>
    <row r="29" spans="3:9" x14ac:dyDescent="0.25">
      <c r="C29" s="13">
        <v>928</v>
      </c>
      <c r="D29" s="31">
        <v>76</v>
      </c>
      <c r="E29" s="29">
        <v>-1.1100000000000001</v>
      </c>
      <c r="F29" s="13">
        <f t="shared" si="3"/>
        <v>-8.1015719467956515</v>
      </c>
      <c r="H29" s="14">
        <f t="shared" si="4"/>
        <v>0.91898428053204351</v>
      </c>
      <c r="I29" s="1">
        <f t="shared" si="2"/>
        <v>0.99540507859733962</v>
      </c>
    </row>
  </sheetData>
  <sheetProtection algorithmName="SHA-512" hashValue="2x9iG2Mxgd6RaH41sRpLz8yjlN8orAxECkTtziShkHcgz7Grn//ZakdM4MtbQ1YcdAkA71RXaVZmZ0qg0m5zOA==" saltValue="7pn99rUv+OvnvSOHyuivGg==" spinCount="100000" sheet="1" objects="1" scenarios="1" selectLockedCells="1" selectUnlockedCells="1"/>
  <sortState xmlns:xlrd2="http://schemas.microsoft.com/office/spreadsheetml/2017/richdata2" ref="C11:F24">
    <sortCondition ref="C11:C24"/>
  </sortState>
  <conditionalFormatting sqref="E11:E21 E23 E25:E27 E29">
    <cfRule type="cellIs" dxfId="53" priority="1" stopIfTrue="1" operator="between">
      <formula>-2</formula>
      <formula>2</formula>
    </cfRule>
    <cfRule type="cellIs" dxfId="52" priority="2" stopIfTrue="1" operator="between">
      <formula>-3</formula>
      <formula>3</formula>
    </cfRule>
    <cfRule type="cellIs" dxfId="51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18</v>
      </c>
      <c r="E1" s="3"/>
      <c r="F1" s="4"/>
    </row>
    <row r="2" spans="1:9" ht="18" x14ac:dyDescent="0.25">
      <c r="C2" s="5" t="s">
        <v>3</v>
      </c>
      <c r="D2" s="30">
        <v>64.7</v>
      </c>
      <c r="E2" s="33" t="s">
        <v>4</v>
      </c>
    </row>
    <row r="3" spans="1:9" ht="18" x14ac:dyDescent="0.25">
      <c r="C3" s="5" t="s">
        <v>15</v>
      </c>
      <c r="D3" s="30">
        <v>63.13</v>
      </c>
      <c r="E3" s="33" t="s">
        <v>4</v>
      </c>
      <c r="F3" s="7"/>
    </row>
    <row r="4" spans="1:9" ht="18" x14ac:dyDescent="0.25">
      <c r="C4" s="5" t="s">
        <v>16</v>
      </c>
      <c r="D4" s="6">
        <v>9.83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15.571043877712656</v>
      </c>
      <c r="E5" s="33" t="s">
        <v>2</v>
      </c>
      <c r="F5" s="7"/>
    </row>
    <row r="6" spans="1:9" x14ac:dyDescent="0.25">
      <c r="C6" s="5" t="s">
        <v>6</v>
      </c>
      <c r="D6" s="9">
        <f>COUNTA(E11:E32)</f>
        <v>16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C10" s="13"/>
      <c r="E10" s="13"/>
      <c r="F10" s="13"/>
      <c r="H10" s="12" t="s">
        <v>20</v>
      </c>
      <c r="I10" s="12" t="s">
        <v>21</v>
      </c>
    </row>
    <row r="11" spans="1:9" x14ac:dyDescent="0.25">
      <c r="A11" s="13"/>
      <c r="B11" s="21"/>
      <c r="C11" s="28">
        <v>139</v>
      </c>
      <c r="D11" s="31">
        <v>73.8</v>
      </c>
      <c r="E11" s="29">
        <v>1.0900000000000001</v>
      </c>
      <c r="F11" s="13">
        <f t="shared" ref="F11:F16" si="0">((D11-D$2)/D$2)*100</f>
        <v>14.064914992272016</v>
      </c>
      <c r="H11" s="14">
        <f t="shared" ref="H11:H16" si="1">(100+F11)/100</f>
        <v>1.14064914992272</v>
      </c>
      <c r="I11" s="1">
        <f t="shared" ref="I11:I29" si="2">1+($D$3-$D$2)/$D$2</f>
        <v>0.97573415765069549</v>
      </c>
    </row>
    <row r="12" spans="1:9" x14ac:dyDescent="0.25">
      <c r="A12" s="13"/>
      <c r="B12" s="21"/>
      <c r="C12" s="28">
        <v>223</v>
      </c>
      <c r="D12" s="31">
        <v>61.6</v>
      </c>
      <c r="E12" s="29">
        <v>-0.16</v>
      </c>
      <c r="F12" s="13">
        <f t="shared" si="0"/>
        <v>-4.7913446676970652</v>
      </c>
      <c r="H12" s="14">
        <f t="shared" si="1"/>
        <v>0.95208655332302938</v>
      </c>
      <c r="I12" s="1">
        <f t="shared" si="2"/>
        <v>0.97573415765069549</v>
      </c>
    </row>
    <row r="13" spans="1:9" x14ac:dyDescent="0.25">
      <c r="A13" s="13"/>
      <c r="B13" s="21"/>
      <c r="C13" s="28">
        <v>225</v>
      </c>
      <c r="D13" s="31">
        <v>20.3</v>
      </c>
      <c r="E13" s="29">
        <v>-4.3499999999999996</v>
      </c>
      <c r="F13" s="13">
        <f t="shared" si="0"/>
        <v>-68.624420401854721</v>
      </c>
      <c r="H13" s="14">
        <f t="shared" si="1"/>
        <v>0.31375579598145281</v>
      </c>
      <c r="I13" s="1">
        <f t="shared" si="2"/>
        <v>0.97573415765069549</v>
      </c>
    </row>
    <row r="14" spans="1:9" x14ac:dyDescent="0.25">
      <c r="A14" s="13"/>
      <c r="B14" s="21"/>
      <c r="C14" s="28">
        <v>295</v>
      </c>
      <c r="D14" s="31">
        <v>63.5</v>
      </c>
      <c r="E14" s="29">
        <v>0.04</v>
      </c>
      <c r="F14" s="13">
        <f t="shared" si="0"/>
        <v>-1.8547140649149967</v>
      </c>
      <c r="H14" s="14">
        <f t="shared" si="1"/>
        <v>0.98145285935085003</v>
      </c>
      <c r="I14" s="1">
        <f t="shared" si="2"/>
        <v>0.97573415765069549</v>
      </c>
    </row>
    <row r="15" spans="1:9" x14ac:dyDescent="0.25">
      <c r="B15" s="21"/>
      <c r="C15" s="28">
        <v>339</v>
      </c>
      <c r="D15" s="31">
        <v>69.099999999999994</v>
      </c>
      <c r="E15" s="29">
        <v>0.61</v>
      </c>
      <c r="F15" s="13">
        <f t="shared" si="0"/>
        <v>6.8006182380216247</v>
      </c>
      <c r="H15" s="14">
        <f t="shared" si="1"/>
        <v>1.0680061823802163</v>
      </c>
      <c r="I15" s="1">
        <f t="shared" si="2"/>
        <v>0.97573415765069549</v>
      </c>
    </row>
    <row r="16" spans="1:9" x14ac:dyDescent="0.25">
      <c r="B16" s="21"/>
      <c r="C16" s="28">
        <v>446</v>
      </c>
      <c r="D16" s="31">
        <v>74.2</v>
      </c>
      <c r="E16" s="29">
        <v>1.1299999999999999</v>
      </c>
      <c r="F16" s="13">
        <f t="shared" si="0"/>
        <v>14.683153013910355</v>
      </c>
      <c r="H16" s="14">
        <f t="shared" si="1"/>
        <v>1.1468315301391037</v>
      </c>
      <c r="I16" s="1">
        <f t="shared" si="2"/>
        <v>0.97573415765069549</v>
      </c>
    </row>
    <row r="17" spans="2:9" x14ac:dyDescent="0.25">
      <c r="B17" s="21"/>
      <c r="C17" s="28">
        <v>509</v>
      </c>
      <c r="D17" s="31">
        <v>67.400000000000006</v>
      </c>
      <c r="E17" s="29">
        <v>0.43</v>
      </c>
      <c r="F17" s="13">
        <f t="shared" ref="F17:F29" si="3">((D17-D$2)/D$2)*100</f>
        <v>4.1731066460587369</v>
      </c>
      <c r="H17" s="14">
        <f t="shared" ref="H17:H29" si="4">(100+F17)/100</f>
        <v>1.0417310664605874</v>
      </c>
      <c r="I17" s="1">
        <f t="shared" si="2"/>
        <v>0.97573415765069549</v>
      </c>
    </row>
    <row r="18" spans="2:9" x14ac:dyDescent="0.25">
      <c r="B18" s="21"/>
      <c r="C18" s="28">
        <v>512</v>
      </c>
      <c r="D18" s="31">
        <v>64.7</v>
      </c>
      <c r="E18" s="29">
        <v>0.16</v>
      </c>
      <c r="F18" s="13">
        <f t="shared" si="3"/>
        <v>0</v>
      </c>
      <c r="H18" s="14">
        <f t="shared" si="4"/>
        <v>1</v>
      </c>
      <c r="I18" s="1">
        <f t="shared" si="2"/>
        <v>0.97573415765069549</v>
      </c>
    </row>
    <row r="19" spans="2:9" x14ac:dyDescent="0.25">
      <c r="B19" s="21"/>
      <c r="C19" s="28">
        <v>551</v>
      </c>
      <c r="D19" s="31">
        <v>68</v>
      </c>
      <c r="E19" s="29">
        <v>0.5</v>
      </c>
      <c r="F19" s="13">
        <f t="shared" si="3"/>
        <v>5.1004636785162241</v>
      </c>
      <c r="H19" s="14">
        <f t="shared" si="4"/>
        <v>1.0510046367851622</v>
      </c>
      <c r="I19" s="1">
        <f t="shared" si="2"/>
        <v>0.97573415765069549</v>
      </c>
    </row>
    <row r="20" spans="2:9" x14ac:dyDescent="0.25">
      <c r="B20" s="21"/>
      <c r="C20" s="28">
        <v>579</v>
      </c>
      <c r="D20" s="31">
        <v>62</v>
      </c>
      <c r="E20" s="29">
        <v>-0.11</v>
      </c>
      <c r="F20" s="13">
        <f t="shared" si="3"/>
        <v>-4.1731066460587369</v>
      </c>
      <c r="H20" s="14">
        <f t="shared" si="4"/>
        <v>0.95826893353941256</v>
      </c>
      <c r="I20" s="1">
        <f t="shared" si="2"/>
        <v>0.97573415765069549</v>
      </c>
    </row>
    <row r="21" spans="2:9" x14ac:dyDescent="0.25">
      <c r="B21" s="21"/>
      <c r="C21" s="28">
        <v>591</v>
      </c>
      <c r="D21" s="31">
        <v>59.2</v>
      </c>
      <c r="E21" s="29">
        <v>-0.4</v>
      </c>
      <c r="F21" s="13">
        <f t="shared" si="3"/>
        <v>-8.5007727975270484</v>
      </c>
      <c r="H21" s="14">
        <f t="shared" si="4"/>
        <v>0.91499227202472955</v>
      </c>
      <c r="I21" s="1">
        <f t="shared" si="2"/>
        <v>0.97573415765069549</v>
      </c>
    </row>
    <row r="22" spans="2:9" x14ac:dyDescent="0.25">
      <c r="B22" s="21"/>
      <c r="C22" s="28">
        <v>615</v>
      </c>
      <c r="D22" s="31"/>
      <c r="F22" s="13"/>
      <c r="H22" s="14"/>
      <c r="I22" s="1">
        <f t="shared" si="2"/>
        <v>0.97573415765069549</v>
      </c>
    </row>
    <row r="23" spans="2:9" x14ac:dyDescent="0.25">
      <c r="B23" s="21"/>
      <c r="C23" s="28">
        <v>644</v>
      </c>
      <c r="D23" s="31">
        <v>41</v>
      </c>
      <c r="E23" s="29">
        <v>-2.25</v>
      </c>
      <c r="F23" s="13">
        <f t="shared" si="3"/>
        <v>-36.630602782071101</v>
      </c>
      <c r="H23" s="14">
        <f t="shared" si="4"/>
        <v>0.63369397217928902</v>
      </c>
      <c r="I23" s="1">
        <f t="shared" si="2"/>
        <v>0.97573415765069549</v>
      </c>
    </row>
    <row r="24" spans="2:9" x14ac:dyDescent="0.25">
      <c r="B24" s="21"/>
      <c r="C24" s="28">
        <v>685</v>
      </c>
      <c r="D24" s="31"/>
      <c r="F24" s="13"/>
      <c r="H24" s="14"/>
      <c r="I24" s="1">
        <f t="shared" si="2"/>
        <v>0.97573415765069549</v>
      </c>
    </row>
    <row r="25" spans="2:9" x14ac:dyDescent="0.25">
      <c r="C25" s="28">
        <v>689</v>
      </c>
      <c r="D25" s="31">
        <v>54.6</v>
      </c>
      <c r="E25" s="29">
        <v>-0.87</v>
      </c>
      <c r="F25" s="13">
        <f t="shared" si="3"/>
        <v>-15.610510046367853</v>
      </c>
      <c r="H25" s="14">
        <f t="shared" si="4"/>
        <v>0.84389489953632146</v>
      </c>
      <c r="I25" s="1">
        <f t="shared" si="2"/>
        <v>0.97573415765069549</v>
      </c>
    </row>
    <row r="26" spans="2:9" x14ac:dyDescent="0.25">
      <c r="C26" s="28">
        <v>744</v>
      </c>
      <c r="D26" s="31">
        <v>80.7</v>
      </c>
      <c r="E26" s="29">
        <v>1.79</v>
      </c>
      <c r="F26" s="13">
        <f t="shared" si="3"/>
        <v>24.729520865533232</v>
      </c>
      <c r="H26" s="14">
        <f t="shared" si="4"/>
        <v>1.2472952086553324</v>
      </c>
      <c r="I26" s="1">
        <f t="shared" si="2"/>
        <v>0.97573415765069549</v>
      </c>
    </row>
    <row r="27" spans="2:9" x14ac:dyDescent="0.25">
      <c r="C27" s="13">
        <v>807</v>
      </c>
      <c r="D27" s="31">
        <v>62.3</v>
      </c>
      <c r="E27" s="29">
        <v>-0.08</v>
      </c>
      <c r="F27" s="13">
        <f t="shared" si="3"/>
        <v>-3.7094281298299934</v>
      </c>
      <c r="H27" s="14">
        <f t="shared" si="4"/>
        <v>0.96290571870170016</v>
      </c>
      <c r="I27" s="1">
        <f t="shared" si="2"/>
        <v>0.97573415765069549</v>
      </c>
    </row>
    <row r="28" spans="2:9" x14ac:dyDescent="0.25">
      <c r="C28" s="13">
        <v>904</v>
      </c>
      <c r="D28" s="31"/>
      <c r="F28" s="13"/>
      <c r="H28" s="14"/>
      <c r="I28" s="1">
        <f t="shared" si="2"/>
        <v>0.97573415765069549</v>
      </c>
    </row>
    <row r="29" spans="2:9" x14ac:dyDescent="0.25">
      <c r="C29" s="13">
        <v>928</v>
      </c>
      <c r="D29" s="31">
        <v>55</v>
      </c>
      <c r="E29" s="29">
        <v>-0.83</v>
      </c>
      <c r="F29" s="13">
        <f t="shared" si="3"/>
        <v>-14.992272024729525</v>
      </c>
      <c r="H29" s="14">
        <f t="shared" si="4"/>
        <v>0.85007727975270475</v>
      </c>
      <c r="I29" s="1">
        <f t="shared" si="2"/>
        <v>0.97573415765069549</v>
      </c>
    </row>
  </sheetData>
  <sheetProtection algorithmName="SHA-512" hashValue="avk2BN3yT2dkjj28Yo2rZUcMhGw8nTdyrq7iD54KMNnXe9udD4xz81GGfmbC4VoRXIy0rnh2UllFSq7o8FL5Vw==" saltValue="/IES/x43cmtiq/qR+f4KIg==" spinCount="100000" sheet="1" objects="1" scenarios="1" selectLockedCells="1" selectUnlockedCells="1"/>
  <sortState xmlns:xlrd2="http://schemas.microsoft.com/office/spreadsheetml/2017/richdata2" ref="C10:F24">
    <sortCondition ref="C10:C24"/>
  </sortState>
  <conditionalFormatting sqref="E11:E21 E23 E25:E27 E29">
    <cfRule type="cellIs" dxfId="50" priority="1" stopIfTrue="1" operator="between">
      <formula>-2</formula>
      <formula>2</formula>
    </cfRule>
    <cfRule type="cellIs" dxfId="49" priority="2" stopIfTrue="1" operator="between">
      <formula>-3</formula>
      <formula>3</formula>
    </cfRule>
    <cfRule type="cellIs" dxfId="48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I29"/>
  <sheetViews>
    <sheetView zoomScale="80" zoomScaleNormal="80" workbookViewId="0">
      <selection activeCell="D2" sqref="D2"/>
    </sheetView>
  </sheetViews>
  <sheetFormatPr defaultColWidth="9.140625" defaultRowHeight="15.75" x14ac:dyDescent="0.25"/>
  <cols>
    <col min="1" max="2" width="8.7109375" style="1" customWidth="1"/>
    <col min="3" max="3" width="23.85546875" style="1" customWidth="1"/>
    <col min="4" max="4" width="11.5703125" style="1" bestFit="1" customWidth="1"/>
    <col min="5" max="5" width="13" style="1" bestFit="1" customWidth="1"/>
    <col min="6" max="6" width="17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1:9" x14ac:dyDescent="0.25">
      <c r="C1" s="2" t="s">
        <v>5</v>
      </c>
      <c r="D1" s="3" t="s">
        <v>36</v>
      </c>
      <c r="E1" s="3"/>
      <c r="F1" s="4"/>
    </row>
    <row r="2" spans="1:9" ht="18" x14ac:dyDescent="0.25">
      <c r="C2" s="5" t="s">
        <v>3</v>
      </c>
      <c r="D2" s="30">
        <v>282.39999999999998</v>
      </c>
      <c r="E2" s="33" t="s">
        <v>4</v>
      </c>
    </row>
    <row r="3" spans="1:9" ht="18" x14ac:dyDescent="0.25">
      <c r="C3" s="5" t="s">
        <v>15</v>
      </c>
      <c r="D3" s="30">
        <v>283.3</v>
      </c>
      <c r="E3" s="33" t="s">
        <v>4</v>
      </c>
      <c r="F3" s="7"/>
    </row>
    <row r="4" spans="1:9" ht="18" x14ac:dyDescent="0.25">
      <c r="C4" s="5" t="s">
        <v>16</v>
      </c>
      <c r="D4" s="6">
        <v>11.2</v>
      </c>
      <c r="E4" s="33" t="s">
        <v>4</v>
      </c>
      <c r="F4" s="7"/>
    </row>
    <row r="5" spans="1:9" x14ac:dyDescent="0.25">
      <c r="C5" s="5" t="s">
        <v>17</v>
      </c>
      <c r="D5" s="17">
        <f>(D4/D3)*100</f>
        <v>3.9534062830921277</v>
      </c>
      <c r="E5" s="33" t="s">
        <v>2</v>
      </c>
      <c r="F5" s="7"/>
    </row>
    <row r="6" spans="1:9" x14ac:dyDescent="0.25">
      <c r="C6" s="5" t="s">
        <v>6</v>
      </c>
      <c r="D6" s="9">
        <f>COUNTA(E11:E32)</f>
        <v>16</v>
      </c>
      <c r="E6" s="7"/>
      <c r="F6" s="7"/>
    </row>
    <row r="7" spans="1:9" x14ac:dyDescent="0.25">
      <c r="C7" s="7"/>
      <c r="D7" s="7"/>
      <c r="E7" s="7"/>
      <c r="F7" s="7"/>
    </row>
    <row r="8" spans="1:9" x14ac:dyDescent="0.25">
      <c r="C8" s="7"/>
      <c r="D8" s="7"/>
      <c r="E8" s="7"/>
      <c r="F8" s="7"/>
    </row>
    <row r="9" spans="1:9" ht="31.5" x14ac:dyDescent="0.25">
      <c r="C9" s="7" t="s">
        <v>0</v>
      </c>
      <c r="D9" s="7" t="s">
        <v>13</v>
      </c>
      <c r="E9" s="10" t="s">
        <v>7</v>
      </c>
      <c r="F9" s="10" t="s">
        <v>8</v>
      </c>
    </row>
    <row r="10" spans="1:9" x14ac:dyDescent="0.25">
      <c r="A10" s="11"/>
      <c r="C10" s="13"/>
      <c r="E10" s="13"/>
      <c r="F10" s="13"/>
      <c r="H10" s="12" t="s">
        <v>20</v>
      </c>
      <c r="I10" s="12" t="s">
        <v>21</v>
      </c>
    </row>
    <row r="11" spans="1:9" x14ac:dyDescent="0.25">
      <c r="A11" s="13"/>
      <c r="B11" s="13"/>
      <c r="C11" s="28">
        <v>139</v>
      </c>
      <c r="D11" s="31">
        <v>302.5</v>
      </c>
      <c r="E11" s="29">
        <v>1.72</v>
      </c>
      <c r="F11" s="13">
        <f t="shared" ref="F11:F16" si="0">((D11-D$2)/D$2)*100</f>
        <v>7.1175637393767799</v>
      </c>
      <c r="H11" s="14">
        <f t="shared" ref="H11:H16" si="1">(100+F11)/100</f>
        <v>1.0711756373937678</v>
      </c>
      <c r="I11" s="1">
        <f t="shared" ref="I11:I29" si="2">1+($D$3-$D$2)/$D$2</f>
        <v>1.0031869688385271</v>
      </c>
    </row>
    <row r="12" spans="1:9" x14ac:dyDescent="0.25">
      <c r="A12" s="13"/>
      <c r="B12" s="13"/>
      <c r="C12" s="28">
        <v>223</v>
      </c>
      <c r="D12" s="31">
        <v>287.2</v>
      </c>
      <c r="E12" s="29">
        <v>0.35</v>
      </c>
      <c r="F12" s="13">
        <f t="shared" si="0"/>
        <v>1.6997167138810241</v>
      </c>
      <c r="H12" s="14">
        <f t="shared" si="1"/>
        <v>1.0169971671388103</v>
      </c>
      <c r="I12" s="1">
        <f t="shared" si="2"/>
        <v>1.0031869688385271</v>
      </c>
    </row>
    <row r="13" spans="1:9" x14ac:dyDescent="0.25">
      <c r="A13" s="13"/>
      <c r="B13" s="13"/>
      <c r="C13" s="28">
        <v>225</v>
      </c>
      <c r="D13" s="31">
        <v>102.6</v>
      </c>
      <c r="E13" s="29">
        <v>-16.170000000000002</v>
      </c>
      <c r="F13" s="13">
        <f t="shared" si="0"/>
        <v>-63.668555240793204</v>
      </c>
      <c r="H13" s="14">
        <f t="shared" si="1"/>
        <v>0.36331444759206799</v>
      </c>
      <c r="I13" s="1">
        <f t="shared" si="2"/>
        <v>1.0031869688385271</v>
      </c>
    </row>
    <row r="14" spans="1:9" x14ac:dyDescent="0.25">
      <c r="A14" s="13"/>
      <c r="B14" s="13"/>
      <c r="C14" s="28">
        <v>295</v>
      </c>
      <c r="D14" s="31">
        <v>279</v>
      </c>
      <c r="E14" s="29">
        <v>-0.38</v>
      </c>
      <c r="F14" s="13">
        <f t="shared" si="0"/>
        <v>-1.2039660056657144</v>
      </c>
      <c r="H14" s="14">
        <f t="shared" si="1"/>
        <v>0.98796033994334276</v>
      </c>
      <c r="I14" s="1">
        <f t="shared" si="2"/>
        <v>1.0031869688385271</v>
      </c>
    </row>
    <row r="15" spans="1:9" x14ac:dyDescent="0.25">
      <c r="C15" s="28">
        <v>339</v>
      </c>
      <c r="D15" s="31">
        <v>283</v>
      </c>
      <c r="E15" s="29">
        <v>-0.02</v>
      </c>
      <c r="F15" s="13">
        <f t="shared" si="0"/>
        <v>0.21246458923513556</v>
      </c>
      <c r="H15" s="14">
        <f t="shared" si="1"/>
        <v>1.0021246458923514</v>
      </c>
      <c r="I15" s="1">
        <f t="shared" si="2"/>
        <v>1.0031869688385271</v>
      </c>
    </row>
    <row r="16" spans="1:9" x14ac:dyDescent="0.25">
      <c r="C16" s="28">
        <v>446</v>
      </c>
      <c r="D16" s="31">
        <v>297</v>
      </c>
      <c r="E16" s="29">
        <v>1.23</v>
      </c>
      <c r="F16" s="13">
        <f t="shared" si="0"/>
        <v>5.1699716713881108</v>
      </c>
      <c r="H16" s="14">
        <f t="shared" si="1"/>
        <v>1.0516997167138811</v>
      </c>
      <c r="I16" s="1">
        <f t="shared" si="2"/>
        <v>1.0031869688385271</v>
      </c>
    </row>
    <row r="17" spans="3:9" x14ac:dyDescent="0.25">
      <c r="C17" s="28">
        <v>509</v>
      </c>
      <c r="D17" s="31">
        <v>283</v>
      </c>
      <c r="E17" s="29">
        <v>-0.02</v>
      </c>
      <c r="F17" s="13">
        <f t="shared" ref="F17:F29" si="3">((D17-D$2)/D$2)*100</f>
        <v>0.21246458923513556</v>
      </c>
      <c r="H17" s="14">
        <f t="shared" ref="H17:H29" si="4">(100+F17)/100</f>
        <v>1.0021246458923514</v>
      </c>
      <c r="I17" s="1">
        <f t="shared" si="2"/>
        <v>1.0031869688385271</v>
      </c>
    </row>
    <row r="18" spans="3:9" x14ac:dyDescent="0.25">
      <c r="C18" s="28">
        <v>512</v>
      </c>
      <c r="D18" s="31">
        <v>289</v>
      </c>
      <c r="E18" s="29">
        <v>0.51</v>
      </c>
      <c r="F18" s="13">
        <f t="shared" si="3"/>
        <v>2.3371104815864108</v>
      </c>
      <c r="H18" s="14">
        <f t="shared" si="4"/>
        <v>1.023371104815864</v>
      </c>
      <c r="I18" s="1">
        <f t="shared" si="2"/>
        <v>1.0031869688385271</v>
      </c>
    </row>
    <row r="19" spans="3:9" x14ac:dyDescent="0.25">
      <c r="C19" s="28">
        <v>551</v>
      </c>
      <c r="D19" s="31">
        <v>293</v>
      </c>
      <c r="E19" s="29">
        <v>0.87</v>
      </c>
      <c r="F19" s="13">
        <f t="shared" si="3"/>
        <v>3.7535410764872608</v>
      </c>
      <c r="H19" s="14">
        <f t="shared" si="4"/>
        <v>1.0375354107648727</v>
      </c>
      <c r="I19" s="1">
        <f t="shared" si="2"/>
        <v>1.0031869688385271</v>
      </c>
    </row>
    <row r="20" spans="3:9" x14ac:dyDescent="0.25">
      <c r="C20" s="28">
        <v>579</v>
      </c>
      <c r="D20" s="31">
        <v>287.7</v>
      </c>
      <c r="E20" s="29">
        <v>0.4</v>
      </c>
      <c r="F20" s="13">
        <f t="shared" si="3"/>
        <v>1.8767705382436304</v>
      </c>
      <c r="H20" s="14">
        <f t="shared" si="4"/>
        <v>1.0187677053824364</v>
      </c>
      <c r="I20" s="1">
        <f t="shared" si="2"/>
        <v>1.0031869688385271</v>
      </c>
    </row>
    <row r="21" spans="3:9" x14ac:dyDescent="0.25">
      <c r="C21" s="28">
        <v>591</v>
      </c>
      <c r="D21" s="31">
        <v>276.89999999999998</v>
      </c>
      <c r="E21" s="29">
        <v>-0.56999999999999995</v>
      </c>
      <c r="F21" s="13">
        <f t="shared" si="3"/>
        <v>-1.9475920679886687</v>
      </c>
      <c r="H21" s="14">
        <f t="shared" si="4"/>
        <v>0.98052407932011332</v>
      </c>
      <c r="I21" s="1">
        <f t="shared" si="2"/>
        <v>1.0031869688385271</v>
      </c>
    </row>
    <row r="22" spans="3:9" x14ac:dyDescent="0.25">
      <c r="C22" s="28">
        <v>615</v>
      </c>
      <c r="D22" s="31"/>
      <c r="F22" s="13"/>
      <c r="H22" s="14"/>
      <c r="I22" s="1">
        <f t="shared" si="2"/>
        <v>1.0031869688385271</v>
      </c>
    </row>
    <row r="23" spans="3:9" x14ac:dyDescent="0.25">
      <c r="C23" s="28">
        <v>644</v>
      </c>
      <c r="D23" s="31">
        <v>267</v>
      </c>
      <c r="E23" s="29">
        <v>-1.46</v>
      </c>
      <c r="F23" s="13">
        <f t="shared" si="3"/>
        <v>-5.453257790368264</v>
      </c>
      <c r="H23" s="14">
        <f t="shared" si="4"/>
        <v>0.94546742209631729</v>
      </c>
      <c r="I23" s="1">
        <f t="shared" si="2"/>
        <v>1.0031869688385271</v>
      </c>
    </row>
    <row r="24" spans="3:9" x14ac:dyDescent="0.25">
      <c r="C24" s="28">
        <v>685</v>
      </c>
      <c r="D24" s="31"/>
      <c r="F24" s="13"/>
      <c r="H24" s="14"/>
      <c r="I24" s="1">
        <f t="shared" si="2"/>
        <v>1.0031869688385271</v>
      </c>
    </row>
    <row r="25" spans="3:9" x14ac:dyDescent="0.25">
      <c r="C25" s="28">
        <v>689</v>
      </c>
      <c r="D25" s="31">
        <v>269</v>
      </c>
      <c r="E25" s="29">
        <v>-1.28</v>
      </c>
      <c r="F25" s="13">
        <f t="shared" si="3"/>
        <v>-4.7450424929178396</v>
      </c>
      <c r="H25" s="14">
        <f t="shared" si="4"/>
        <v>0.95254957507082172</v>
      </c>
      <c r="I25" s="1">
        <f t="shared" si="2"/>
        <v>1.0031869688385271</v>
      </c>
    </row>
    <row r="26" spans="3:9" x14ac:dyDescent="0.25">
      <c r="C26" s="28">
        <v>744</v>
      </c>
      <c r="D26" s="31">
        <v>286</v>
      </c>
      <c r="E26" s="29">
        <v>0.24</v>
      </c>
      <c r="F26" s="13">
        <f t="shared" si="3"/>
        <v>1.2747875354107729</v>
      </c>
      <c r="H26" s="14">
        <f t="shared" si="4"/>
        <v>1.0127478753541077</v>
      </c>
      <c r="I26" s="1">
        <f t="shared" si="2"/>
        <v>1.0031869688385271</v>
      </c>
    </row>
    <row r="27" spans="3:9" x14ac:dyDescent="0.25">
      <c r="C27" s="13">
        <v>807</v>
      </c>
      <c r="D27" s="31">
        <v>286</v>
      </c>
      <c r="E27" s="29">
        <v>0.24</v>
      </c>
      <c r="F27" s="13">
        <f t="shared" si="3"/>
        <v>1.2747875354107729</v>
      </c>
      <c r="H27" s="14">
        <f t="shared" si="4"/>
        <v>1.0127478753541077</v>
      </c>
      <c r="I27" s="1">
        <f t="shared" si="2"/>
        <v>1.0031869688385271</v>
      </c>
    </row>
    <row r="28" spans="3:9" x14ac:dyDescent="0.25">
      <c r="C28" s="13">
        <v>904</v>
      </c>
      <c r="D28" s="31"/>
      <c r="F28" s="13"/>
      <c r="H28" s="14"/>
      <c r="I28" s="1">
        <f t="shared" si="2"/>
        <v>1.0031869688385271</v>
      </c>
    </row>
    <row r="29" spans="3:9" x14ac:dyDescent="0.25">
      <c r="C29" s="13">
        <v>928</v>
      </c>
      <c r="D29" s="31">
        <v>282</v>
      </c>
      <c r="E29" s="29">
        <v>-0.11</v>
      </c>
      <c r="F29" s="13">
        <f t="shared" si="3"/>
        <v>-0.14164305949007694</v>
      </c>
      <c r="H29" s="14">
        <f t="shared" si="4"/>
        <v>0.99858356940509918</v>
      </c>
      <c r="I29" s="1">
        <f t="shared" si="2"/>
        <v>1.0031869688385271</v>
      </c>
    </row>
  </sheetData>
  <sheetProtection algorithmName="SHA-512" hashValue="IA+DDPV0/iyTqAmK6+tpQ40c17IjvBW5TIb8gL2Lo8jJvIXgya4VLon4fFkTR7w6YVHuEdtjNpUFzXAKcyVdAA==" saltValue="0W20BMGI1+uAUJ9i1HBCPg==" spinCount="100000" sheet="1" objects="1" scenarios="1" selectLockedCells="1" selectUnlockedCells="1"/>
  <conditionalFormatting sqref="E11:E21 E23 E25:E27 E29">
    <cfRule type="cellIs" dxfId="47" priority="1" stopIfTrue="1" operator="between">
      <formula>-2</formula>
      <formula>2</formula>
    </cfRule>
    <cfRule type="cellIs" dxfId="46" priority="2" stopIfTrue="1" operator="between">
      <formula>-3</formula>
      <formula>3</formula>
    </cfRule>
    <cfRule type="cellIs" dxfId="45" priority="3" operator="notBetween">
      <formula>-3</formula>
      <formula>3</formula>
    </cfRule>
  </conditionalFormatting>
  <pageMargins left="0.7" right="0.7" top="0.75" bottom="0.75" header="0.3" footer="0.3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E" ma:contentTypeID="0x0101007463A7E0612B5D45B0910A71122E5AB60009900140BD7E58459C0BB6DA7212B78E" ma:contentTypeVersion="13" ma:contentTypeDescription="Ringtesten" ma:contentTypeScope="" ma:versionID="49ed29876247567c56126a8d63cd64c2">
  <xsd:schema xmlns:xsd="http://www.w3.org/2001/XMLSchema" xmlns:xs="http://www.w3.org/2001/XMLSchema" xmlns:p="http://schemas.microsoft.com/office/2006/metadata/properties" xmlns:ns2="eba2475f-4c5c-418a-90c2-2b36802fc485" xmlns:ns3="08cda046-0f15-45eb-a9d5-77306d3264cd" xmlns:ns4="dda9e79c-c62e-445e-b991-197574827cb3" targetNamespace="http://schemas.microsoft.com/office/2006/metadata/properties" ma:root="true" ma:fieldsID="06f7ec14707f088d23d46046f658d37f" ns2:_="" ns3:_="" ns4:_="">
    <xsd:import namespace="eba2475f-4c5c-418a-90c2-2b36802fc485"/>
    <xsd:import namespace="08cda046-0f15-45eb-a9d5-77306d3264cd"/>
    <xsd:import namespace="dda9e79c-c62e-445e-b991-197574827cb3"/>
    <xsd:element name="properties">
      <xsd:complexType>
        <xsd:sequence>
          <xsd:element name="documentManagement">
            <xsd:complexType>
              <xsd:all>
                <xsd:element ref="ns2:Ringtest" minOccurs="0"/>
                <xsd:element ref="ns3:Jaar"/>
                <xsd:element ref="ns3:DEEL" minOccurs="0"/>
                <xsd:element ref="ns4:Publicatiedatum"/>
                <xsd:element ref="ns2:Distributie_x0020_datum" minOccurs="0"/>
                <xsd:element ref="ns3:MediaServiceMetadata" minOccurs="0"/>
                <xsd:element ref="ns3:MediaServiceFastMetadata" minOccurs="0"/>
                <xsd:element ref="ns3:Public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475f-4c5c-418a-90c2-2b36802fc485" elementFormDefault="qualified">
    <xsd:import namespace="http://schemas.microsoft.com/office/2006/documentManagement/types"/>
    <xsd:import namespace="http://schemas.microsoft.com/office/infopath/2007/PartnerControls"/>
    <xsd:element name="Ringtest" ma:index="2" nillable="true" ma:displayName="Ringtest" ma:description="Keuzelijst ringtesten" ma:format="Dropdown" ma:internalName="Ringtest" ma:readOnly="false">
      <xsd:simpleType>
        <xsd:restriction base="dms:Choice">
          <xsd:enumeration value="VKL"/>
          <xsd:enumeration value="LABS"/>
        </xsd:restriction>
      </xsd:simpleType>
    </xsd:element>
    <xsd:element name="Distributie_x0020_datum" ma:index="6" nillable="true" ma:displayName="Distributie datum" ma:default="25 januari 2012" ma:format="Dropdown" ma:internalName="Distributie_x0020_datum" ma:readOnly="false">
      <xsd:simpleType>
        <xsd:restriction base="dms:Choice">
          <xsd:enumeration value="25 januari 2012"/>
          <xsd:enumeration value="14-15 februari 2012"/>
          <xsd:enumeration value="2 maart 2012"/>
          <xsd:enumeration value="14 maart 2012"/>
          <xsd:enumeration value="25 april 2012"/>
          <xsd:enumeration value="26 april 2012"/>
          <xsd:enumeration value="23 mei 2012"/>
          <xsd:enumeration value="13 juni 2012"/>
          <xsd:enumeration value="27 juni 2012"/>
          <xsd:enumeration value="29-30 augustus 2012"/>
          <xsd:enumeration value="3 oktober 2012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da046-0f15-45eb-a9d5-77306d3264cd" elementFormDefault="qualified">
    <xsd:import namespace="http://schemas.microsoft.com/office/2006/documentManagement/types"/>
    <xsd:import namespace="http://schemas.microsoft.com/office/infopath/2007/PartnerControls"/>
    <xsd:element name="Jaar" ma:index="3" ma:displayName="Datum ringtest" ma:internalName="Jaar" ma:readOnly="false">
      <xsd:simpleType>
        <xsd:restriction base="dms:Text">
          <xsd:maxLength value="255"/>
        </xsd:restriction>
      </xsd:simpleType>
    </xsd:element>
    <xsd:element name="DEEL" ma:index="4" nillable="true" ma:displayName="Deel" ma:default="Rapport" ma:format="Dropdown" ma:internalName="DEEL" ma:readOnly="false">
      <xsd:simpleType>
        <xsd:restriction base="dms:Choice">
          <xsd:enumeration value="Rapport"/>
          <xsd:enumeration value="Deel 1"/>
          <xsd:enumeration value="Deel 2"/>
          <xsd:enumeration value="Deel 3"/>
          <xsd:enumeration value="Deel 4"/>
          <xsd:enumeration value="Deel 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PublicURL" ma:index="15" nillable="true" ma:displayName="PublicURL" ma:internalName="Public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e79c-c62e-445e-b991-197574827cb3" elementFormDefault="qualified">
    <xsd:import namespace="http://schemas.microsoft.com/office/2006/documentManagement/types"/>
    <xsd:import namespace="http://schemas.microsoft.com/office/infopath/2007/PartnerControls"/>
    <xsd:element name="Publicatiedatum" ma:index="5" ma:displayName="Publicatiedatum" ma:default="[today]" ma:format="DateOnly" ma:internalName="Publicati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URL xmlns="08cda046-0f15-45eb-a9d5-77306d3264cd">https://reflabos.vito.be/ree/LABS_2024-5_Deel3.xlsx</PublicURL>
    <DEEL xmlns="08cda046-0f15-45eb-a9d5-77306d3264cd">Deel 3</DEEL>
    <Ringtest xmlns="eba2475f-4c5c-418a-90c2-2b36802fc485">LABS</Ringtest>
    <Jaar xmlns="08cda046-0f15-45eb-a9d5-77306d3264cd">2024</Jaar>
    <Publicatiedatum xmlns="dda9e79c-c62e-445e-b991-197574827cb3">2025-02-03T13:13:29+00:00</Publicatiedatum>
    <Distributie_x0020_datum xmlns="eba2475f-4c5c-418a-90c2-2b36802fc485">25 januari 2012</Distributie_x0020_datum>
  </documentManagement>
</p:properties>
</file>

<file path=customXml/itemProps1.xml><?xml version="1.0" encoding="utf-8"?>
<ds:datastoreItem xmlns:ds="http://schemas.openxmlformats.org/officeDocument/2006/customXml" ds:itemID="{068B0779-4CC8-401F-8EC9-49B29FE3B1B7}"/>
</file>

<file path=customXml/itemProps2.xml><?xml version="1.0" encoding="utf-8"?>
<ds:datastoreItem xmlns:ds="http://schemas.openxmlformats.org/officeDocument/2006/customXml" ds:itemID="{C939949D-6ECD-40C4-8549-3295DE2F8189}"/>
</file>

<file path=customXml/itemProps3.xml><?xml version="1.0" encoding="utf-8"?>
<ds:datastoreItem xmlns:ds="http://schemas.openxmlformats.org/officeDocument/2006/customXml" ds:itemID="{AC6BA349-26A6-4497-BC73-0C13B67DD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CO stap 1</vt:lpstr>
      <vt:lpstr>CO stap 3</vt:lpstr>
      <vt:lpstr>CO stap 5</vt:lpstr>
      <vt:lpstr>CO stap 9</vt:lpstr>
      <vt:lpstr>SO2 stap 2</vt:lpstr>
      <vt:lpstr>SO2 stap 3</vt:lpstr>
      <vt:lpstr>SO2 stap 6</vt:lpstr>
      <vt:lpstr>SO2 stap 7</vt:lpstr>
      <vt:lpstr>SO2 stap 9</vt:lpstr>
      <vt:lpstr>NOx stap 3</vt:lpstr>
      <vt:lpstr>NOx stap 4</vt:lpstr>
      <vt:lpstr>NOx stap 5</vt:lpstr>
      <vt:lpstr>NOx stap 7</vt:lpstr>
      <vt:lpstr>NOx stap 8</vt:lpstr>
      <vt:lpstr>NOx stap 9</vt:lpstr>
      <vt:lpstr>O2 stap 1</vt:lpstr>
      <vt:lpstr>O2 stap 3</vt:lpstr>
      <vt:lpstr>O2 stap 4</vt:lpstr>
      <vt:lpstr>O2 stap 5</vt:lpstr>
      <vt:lpstr>O2 stap 6</vt:lpstr>
      <vt:lpstr>O2 stap 8</vt:lpstr>
      <vt:lpstr>O2 stap 9</vt:lpstr>
      <vt:lpstr>CO2 stap 3</vt:lpstr>
      <vt:lpstr>CO2 stap 9</vt:lpstr>
      <vt:lpstr>'CO stap 1'!Print_Area</vt:lpstr>
      <vt:lpstr>'CO stap 3'!Print_Area</vt:lpstr>
      <vt:lpstr>'CO stap 5'!Print_Area</vt:lpstr>
      <vt:lpstr>'CO stap 9'!Print_Area</vt:lpstr>
      <vt:lpstr>'CO2 stap 3'!Print_Area</vt:lpstr>
      <vt:lpstr>'CO2 stap 9'!Print_Area</vt:lpstr>
      <vt:lpstr>'NOx stap 3'!Print_Area</vt:lpstr>
      <vt:lpstr>'NOx stap 4'!Print_Area</vt:lpstr>
      <vt:lpstr>'NOx stap 5'!Print_Area</vt:lpstr>
      <vt:lpstr>'NOx stap 7'!Print_Area</vt:lpstr>
      <vt:lpstr>'NOx stap 8'!Print_Area</vt:lpstr>
      <vt:lpstr>'NOx stap 9'!Print_Area</vt:lpstr>
      <vt:lpstr>'O2 stap 1'!Print_Area</vt:lpstr>
      <vt:lpstr>'O2 stap 3'!Print_Area</vt:lpstr>
      <vt:lpstr>'O2 stap 4'!Print_Area</vt:lpstr>
      <vt:lpstr>'O2 stap 5'!Print_Area</vt:lpstr>
      <vt:lpstr>'O2 stap 6'!Print_Area</vt:lpstr>
      <vt:lpstr>'O2 stap 8'!Print_Area</vt:lpstr>
      <vt:lpstr>'O2 stap 9'!Print_Area</vt:lpstr>
      <vt:lpstr>'SO2 stap 2'!Print_Area</vt:lpstr>
      <vt:lpstr>'SO2 stap 3'!Print_Area</vt:lpstr>
      <vt:lpstr>'SO2 stap 6'!Print_Area</vt:lpstr>
      <vt:lpstr>'SO2 stap 7'!Print_Area</vt:lpstr>
      <vt:lpstr>'SO2 stap 9'!Print_Area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LABS 2024-5</dc:title>
  <dc:creator>BAEYENSB</dc:creator>
  <cp:lastModifiedBy>Bart Baeyens</cp:lastModifiedBy>
  <cp:lastPrinted>2013-08-28T07:21:24Z</cp:lastPrinted>
  <dcterms:created xsi:type="dcterms:W3CDTF">2010-09-21T12:11:22Z</dcterms:created>
  <dcterms:modified xsi:type="dcterms:W3CDTF">2025-01-28T07:09:46Z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0x0101007463A7E0612B5D45B0910A71122E5AB60009900140BD7E58459C0BB6DA7212B78E</vt:lpwstr>
  </property>
</Properties>
</file>