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Deel 3 per parameter\"/>
    </mc:Choice>
  </mc:AlternateContent>
  <xr:revisionPtr revIDLastSave="0" documentId="13_ncr:1_{1C8D703E-8BF1-4806-B46B-F92287ECC361}" xr6:coauthVersionLast="47" xr6:coauthVersionMax="47" xr10:uidLastSave="{00000000-0000-0000-0000-000000000000}"/>
  <bookViews>
    <workbookView xWindow="-120" yWindow="-120" windowWidth="29040" windowHeight="15840" tabRatio="849" activeTab="2" xr2:uid="{00000000-000D-0000-FFFF-FFFF00000000}"/>
  </bookViews>
  <sheets>
    <sheet name="NH3 stap 1" sheetId="35" r:id="rId1"/>
    <sheet name="NH3 stap 2" sheetId="34" r:id="rId2"/>
    <sheet name="NH3 stap 3" sheetId="29" r:id="rId3"/>
  </sheets>
  <definedNames>
    <definedName name="_xlnm.Print_Area" localSheetId="0">'NH3 stap 1'!$A$1:$W$20</definedName>
    <definedName name="_xlnm.Print_Area" localSheetId="1">'NH3 stap 2'!$A$1:$W$27</definedName>
    <definedName name="_xlnm.Print_Area" localSheetId="2">'NH3 stap 3'!$A$1:$W$27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9" l="1"/>
  <c r="I16" i="34" l="1"/>
  <c r="I17" i="34"/>
  <c r="I18" i="34"/>
  <c r="I19" i="34"/>
  <c r="I20" i="34"/>
  <c r="I21" i="34"/>
  <c r="I22" i="34"/>
  <c r="I23" i="34"/>
  <c r="I24" i="34"/>
  <c r="I25" i="34"/>
  <c r="I16" i="29"/>
  <c r="I17" i="29"/>
  <c r="I18" i="29"/>
  <c r="I19" i="29"/>
  <c r="I20" i="29"/>
  <c r="I21" i="29"/>
  <c r="I22" i="29"/>
  <c r="I23" i="29"/>
  <c r="I24" i="29"/>
  <c r="I25" i="29"/>
  <c r="I16" i="35"/>
  <c r="I17" i="35"/>
  <c r="I18" i="35"/>
  <c r="I19" i="35"/>
  <c r="I20" i="35"/>
  <c r="I21" i="35"/>
  <c r="I22" i="35"/>
  <c r="I23" i="35"/>
  <c r="I24" i="35"/>
  <c r="I25" i="35"/>
  <c r="F16" i="34"/>
  <c r="H16" i="34" s="1"/>
  <c r="F17" i="34"/>
  <c r="H17" i="34" s="1"/>
  <c r="F18" i="34"/>
  <c r="H18" i="34" s="1"/>
  <c r="F19" i="34"/>
  <c r="H19" i="34" s="1"/>
  <c r="F20" i="34"/>
  <c r="H20" i="34" s="1"/>
  <c r="F21" i="34"/>
  <c r="H21" i="34" s="1"/>
  <c r="F22" i="34"/>
  <c r="H22" i="34" s="1"/>
  <c r="F23" i="34"/>
  <c r="H23" i="34" s="1"/>
  <c r="F24" i="34"/>
  <c r="H24" i="34" s="1"/>
  <c r="F25" i="34"/>
  <c r="H25" i="34" s="1"/>
  <c r="F16" i="29"/>
  <c r="H16" i="29" s="1"/>
  <c r="F17" i="29"/>
  <c r="H17" i="29" s="1"/>
  <c r="F18" i="29"/>
  <c r="H18" i="29" s="1"/>
  <c r="F19" i="29"/>
  <c r="H19" i="29" s="1"/>
  <c r="F20" i="29"/>
  <c r="H20" i="29" s="1"/>
  <c r="F21" i="29"/>
  <c r="H21" i="29" s="1"/>
  <c r="F22" i="29"/>
  <c r="H22" i="29" s="1"/>
  <c r="F23" i="29"/>
  <c r="H23" i="29" s="1"/>
  <c r="F24" i="29"/>
  <c r="H24" i="29" s="1"/>
  <c r="F25" i="29"/>
  <c r="H25" i="29" s="1"/>
  <c r="F16" i="35"/>
  <c r="H16" i="35" s="1"/>
  <c r="F17" i="35"/>
  <c r="H17" i="35" s="1"/>
  <c r="F18" i="35"/>
  <c r="H18" i="35" s="1"/>
  <c r="F19" i="35"/>
  <c r="H19" i="35" s="1"/>
  <c r="F20" i="35"/>
  <c r="H20" i="35" s="1"/>
  <c r="F21" i="35"/>
  <c r="H21" i="35" s="1"/>
  <c r="F22" i="35"/>
  <c r="H22" i="35" s="1"/>
  <c r="F23" i="35"/>
  <c r="H23" i="35" s="1"/>
  <c r="F24" i="35"/>
  <c r="H24" i="35" s="1"/>
  <c r="F25" i="35"/>
  <c r="H25" i="35" s="1"/>
  <c r="D6" i="34"/>
  <c r="D6" i="35"/>
  <c r="D5" i="29" l="1"/>
  <c r="D5" i="34"/>
  <c r="D5" i="35"/>
  <c r="I15" i="35" l="1"/>
  <c r="F15" i="35"/>
  <c r="H15" i="35" s="1"/>
  <c r="I14" i="35"/>
  <c r="F14" i="35"/>
  <c r="H14" i="35" s="1"/>
  <c r="I13" i="35"/>
  <c r="F13" i="35"/>
  <c r="H13" i="35" s="1"/>
  <c r="I12" i="35"/>
  <c r="F12" i="35"/>
  <c r="H12" i="35" s="1"/>
  <c r="I11" i="35"/>
  <c r="F11" i="35"/>
  <c r="H11" i="35" s="1"/>
  <c r="F11" i="29" l="1"/>
  <c r="F12" i="34"/>
  <c r="H12" i="34" s="1"/>
  <c r="F13" i="34"/>
  <c r="F14" i="34"/>
  <c r="F15" i="34"/>
  <c r="F11" i="34"/>
  <c r="H11" i="34" s="1"/>
  <c r="I11" i="34"/>
  <c r="H11" i="29" l="1"/>
  <c r="I11" i="29"/>
  <c r="F12" i="29" l="1"/>
  <c r="F13" i="29"/>
  <c r="F14" i="29"/>
  <c r="F15" i="29"/>
  <c r="H12" i="29" l="1"/>
  <c r="I12" i="29"/>
  <c r="H13" i="29"/>
  <c r="I13" i="29"/>
  <c r="H14" i="29"/>
  <c r="I14" i="29"/>
  <c r="H15" i="29"/>
  <c r="I15" i="29"/>
  <c r="I12" i="34"/>
  <c r="H13" i="34"/>
  <c r="I13" i="34"/>
  <c r="H14" i="34"/>
  <c r="I14" i="34"/>
  <c r="H15" i="34"/>
  <c r="I15" i="34"/>
</calcChain>
</file>

<file path=xl/sharedStrings.xml><?xml version="1.0" encoding="utf-8"?>
<sst xmlns="http://schemas.openxmlformats.org/spreadsheetml/2006/main" count="54" uniqueCount="18">
  <si>
    <t>Labonr.</t>
  </si>
  <si>
    <t/>
  </si>
  <si>
    <t>%</t>
  </si>
  <si>
    <t>Referentiewaarde:</t>
  </si>
  <si>
    <r>
      <t>mg/Nm</t>
    </r>
    <r>
      <rPr>
        <vertAlign val="superscript"/>
        <sz val="12"/>
        <color theme="1"/>
        <rFont val="Calibri"/>
        <family val="2"/>
        <scheme val="minor"/>
      </rPr>
      <t>3</t>
    </r>
  </si>
  <si>
    <t>Parameter:</t>
  </si>
  <si>
    <t>Aantal Labo's:</t>
  </si>
  <si>
    <t>Z-Score 
(statistisch)</t>
  </si>
  <si>
    <t>%Afw 
(tov ref.waarde)</t>
  </si>
  <si>
    <t>Resultaat</t>
  </si>
  <si>
    <t>Statistisch gemiddelde:</t>
  </si>
  <si>
    <t>Statistisch standaard afw. abs.:</t>
  </si>
  <si>
    <t>Statistisch standaard afw. rel.:</t>
  </si>
  <si>
    <t>Labo</t>
  </si>
  <si>
    <t>Gemiddelde</t>
  </si>
  <si>
    <t>NH3 stap 1</t>
  </si>
  <si>
    <t>NH3 stap 2</t>
  </si>
  <si>
    <t>NH3 stap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</si>
</sst>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2" fontId="5" fillId="2" borderId="0" xfId="0" applyNumberFormat="1" applyFont="1" applyFill="1" applyAlignment="1" applyProtection="1">
      <alignment horizontal="center" vertical="center"/>
      <protection hidden="1"/>
    </xf>
    <xf numFmtId="2" fontId="7" fillId="2" borderId="0" xfId="1" applyNumberFormat="1" applyFont="1" applyFill="1" applyAlignment="1" applyProtection="1">
      <alignment horizontal="right" vertical="center"/>
      <protection hidden="1"/>
    </xf>
    <xf numFmtId="2" fontId="6" fillId="2" borderId="0" xfId="0" applyNumberFormat="1" applyFont="1" applyFill="1" applyAlignment="1" applyProtection="1">
      <alignment vertical="center"/>
      <protection hidden="1"/>
    </xf>
    <xf numFmtId="2" fontId="7" fillId="2" borderId="0" xfId="1" applyNumberFormat="1" applyFont="1" applyFill="1" applyAlignment="1" applyProtection="1">
      <alignment horizontal="center" vertical="center"/>
      <protection hidden="1"/>
    </xf>
    <xf numFmtId="2" fontId="4" fillId="2" borderId="0" xfId="1" applyNumberFormat="1" applyFont="1" applyFill="1" applyAlignment="1" applyProtection="1">
      <alignment horizontal="right" vertical="center"/>
      <protection hidden="1"/>
    </xf>
    <xf numFmtId="2" fontId="4" fillId="2" borderId="0" xfId="1" applyNumberFormat="1" applyFont="1" applyFill="1" applyAlignment="1" applyProtection="1">
      <alignment horizontal="center" vertical="center"/>
      <protection hidden="1"/>
    </xf>
    <xf numFmtId="2" fontId="4" fillId="2" borderId="0" xfId="1" applyNumberFormat="1" applyFont="1" applyFill="1" applyAlignment="1" applyProtection="1">
      <alignment horizontal="center" vertical="center" wrapText="1"/>
      <protection hidden="1"/>
    </xf>
    <xf numFmtId="1" fontId="4" fillId="2" borderId="0" xfId="1" applyNumberFormat="1" applyFont="1" applyFill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1" fontId="5" fillId="2" borderId="0" xfId="0" applyNumberFormat="1" applyFont="1" applyFill="1" applyAlignment="1" applyProtection="1">
      <alignment horizontal="center" vertical="center"/>
      <protection hidden="1"/>
    </xf>
    <xf numFmtId="164" fontId="5" fillId="2" borderId="0" xfId="5" applyNumberFormat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49" fontId="0" fillId="2" borderId="0" xfId="0" applyNumberFormat="1" applyFill="1" applyAlignment="1">
      <alignment horizontal="center"/>
    </xf>
    <xf numFmtId="2" fontId="9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 applyProtection="1">
      <alignment horizontal="left" vertical="center"/>
      <protection hidden="1"/>
    </xf>
    <xf numFmtId="2" fontId="4" fillId="2" borderId="0" xfId="1" applyNumberFormat="1" applyFont="1" applyFill="1" applyAlignment="1" applyProtection="1">
      <alignment horizontal="left" vertical="center"/>
      <protection hidden="1"/>
    </xf>
    <xf numFmtId="2" fontId="5" fillId="2" borderId="0" xfId="0" applyNumberFormat="1" applyFont="1" applyFill="1" applyAlignment="1" applyProtection="1">
      <alignment horizontal="right" vertical="center"/>
      <protection hidden="1"/>
    </xf>
    <xf numFmtId="1" fontId="4" fillId="2" borderId="0" xfId="1" applyNumberFormat="1" applyFont="1" applyFill="1" applyAlignment="1" applyProtection="1">
      <alignment horizontal="right" vertical="center"/>
      <protection hidden="1"/>
    </xf>
    <xf numFmtId="2" fontId="4" fillId="2" borderId="0" xfId="0" applyNumberFormat="1" applyFont="1" applyFill="1" applyAlignment="1" applyProtection="1">
      <alignment horizontal="right" vertical="center"/>
      <protection hidden="1"/>
    </xf>
    <xf numFmtId="165" fontId="4" fillId="2" borderId="0" xfId="1" applyNumberFormat="1" applyFont="1" applyFill="1" applyAlignment="1" applyProtection="1">
      <alignment horizontal="right" vertical="center"/>
      <protection hidden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5" builtinId="5"/>
    <cellStyle name="Percent 2" xfId="4" xr:uid="{00000000-0005-0000-0000-000005000000}"/>
  </cellStyles>
  <dxfs count="9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NH3 stap 1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'NH3 stap 1'!$H$10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'NH3 stap 1'!$C$11:$C$25</c:f>
              <c:numCache>
                <c:formatCode>General</c:formatCode>
                <c:ptCount val="15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551</c:v>
                </c:pt>
                <c:pt idx="7" formatCode="0">
                  <c:v>579</c:v>
                </c:pt>
                <c:pt idx="8" formatCode="0">
                  <c:v>591</c:v>
                </c:pt>
                <c:pt idx="9" formatCode="0">
                  <c:v>644</c:v>
                </c:pt>
                <c:pt idx="10">
                  <c:v>689</c:v>
                </c:pt>
                <c:pt idx="11">
                  <c:v>700</c:v>
                </c:pt>
                <c:pt idx="12">
                  <c:v>744</c:v>
                </c:pt>
                <c:pt idx="13">
                  <c:v>842</c:v>
                </c:pt>
                <c:pt idx="14">
                  <c:v>904</c:v>
                </c:pt>
              </c:numCache>
            </c:numRef>
          </c:cat>
          <c:val>
            <c:numRef>
              <c:f>'NH3 stap 1'!$H$11:$H$25</c:f>
              <c:numCache>
                <c:formatCode>0.000</c:formatCode>
                <c:ptCount val="15"/>
                <c:pt idx="0">
                  <c:v>0.39478067740144362</c:v>
                </c:pt>
                <c:pt idx="1">
                  <c:v>0.98833981121599113</c:v>
                </c:pt>
                <c:pt idx="2">
                  <c:v>1.010549694614103</c:v>
                </c:pt>
                <c:pt idx="3">
                  <c:v>0.94947251526929477</c:v>
                </c:pt>
                <c:pt idx="4">
                  <c:v>0.98833981121599113</c:v>
                </c:pt>
                <c:pt idx="5">
                  <c:v>1.0272071071626874</c:v>
                </c:pt>
                <c:pt idx="6">
                  <c:v>0.97723486951693506</c:v>
                </c:pt>
                <c:pt idx="7">
                  <c:v>1.0505274847307051</c:v>
                </c:pt>
                <c:pt idx="8">
                  <c:v>0.97723486951693506</c:v>
                </c:pt>
                <c:pt idx="9">
                  <c:v>1.0161021654636313</c:v>
                </c:pt>
                <c:pt idx="10">
                  <c:v>1.0049972237645752</c:v>
                </c:pt>
                <c:pt idx="11">
                  <c:v>1.0827318156579677</c:v>
                </c:pt>
                <c:pt idx="12">
                  <c:v>0.97723486951693506</c:v>
                </c:pt>
                <c:pt idx="13">
                  <c:v>0.94947251526929477</c:v>
                </c:pt>
                <c:pt idx="14">
                  <c:v>1.1104941699056079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6E-4496-8586-E5530F9E7D68}"/>
            </c:ext>
          </c:extLst>
        </c:ser>
        <c:ser>
          <c:idx val="1"/>
          <c:order val="1"/>
          <c:tx>
            <c:strRef>
              <c:f>'NH3 stap 1'!$I$10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'NH3 stap 1'!$C$11:$C$25</c:f>
              <c:numCache>
                <c:formatCode>General</c:formatCode>
                <c:ptCount val="15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551</c:v>
                </c:pt>
                <c:pt idx="7" formatCode="0">
                  <c:v>579</c:v>
                </c:pt>
                <c:pt idx="8" formatCode="0">
                  <c:v>591</c:v>
                </c:pt>
                <c:pt idx="9" formatCode="0">
                  <c:v>644</c:v>
                </c:pt>
                <c:pt idx="10">
                  <c:v>689</c:v>
                </c:pt>
                <c:pt idx="11">
                  <c:v>700</c:v>
                </c:pt>
                <c:pt idx="12">
                  <c:v>744</c:v>
                </c:pt>
                <c:pt idx="13">
                  <c:v>842</c:v>
                </c:pt>
                <c:pt idx="14">
                  <c:v>904</c:v>
                </c:pt>
              </c:numCache>
            </c:numRef>
          </c:cat>
          <c:val>
            <c:numRef>
              <c:f>'NH3 stap 1'!$I$11:$I$25</c:f>
              <c:numCache>
                <c:formatCode>0.00</c:formatCode>
                <c:ptCount val="15"/>
                <c:pt idx="0">
                  <c:v>0.99944475291504709</c:v>
                </c:pt>
                <c:pt idx="1">
                  <c:v>0.99944475291504709</c:v>
                </c:pt>
                <c:pt idx="2">
                  <c:v>0.99944475291504709</c:v>
                </c:pt>
                <c:pt idx="3">
                  <c:v>0.99944475291504709</c:v>
                </c:pt>
                <c:pt idx="4">
                  <c:v>0.99944475291504709</c:v>
                </c:pt>
                <c:pt idx="5">
                  <c:v>0.99944475291504709</c:v>
                </c:pt>
                <c:pt idx="6">
                  <c:v>0.99944475291504709</c:v>
                </c:pt>
                <c:pt idx="7">
                  <c:v>0.99944475291504709</c:v>
                </c:pt>
                <c:pt idx="8">
                  <c:v>0.99944475291504709</c:v>
                </c:pt>
                <c:pt idx="9">
                  <c:v>0.99944475291504709</c:v>
                </c:pt>
                <c:pt idx="10">
                  <c:v>0.99944475291504709</c:v>
                </c:pt>
                <c:pt idx="11">
                  <c:v>0.99944475291504709</c:v>
                </c:pt>
                <c:pt idx="12">
                  <c:v>0.99944475291504709</c:v>
                </c:pt>
                <c:pt idx="13">
                  <c:v>0.99944475291504709</c:v>
                </c:pt>
                <c:pt idx="14">
                  <c:v>0.99944475291504709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E-4496-8586-E5530F9E7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001152"/>
        <c:axId val="362003072"/>
      </c:lineChart>
      <c:catAx>
        <c:axId val="3620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003072"/>
        <c:crosses val="autoZero"/>
        <c:auto val="1"/>
        <c:lblAlgn val="ctr"/>
        <c:lblOffset val="100"/>
        <c:noMultiLvlLbl val="1"/>
      </c:catAx>
      <c:valAx>
        <c:axId val="362003072"/>
        <c:scaling>
          <c:orientation val="minMax"/>
          <c:max val="1.25"/>
          <c:min val="0.35000000000000003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001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NH3 stap 2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'NH3 stap 2'!$H$10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'NH3 stap 2'!$C$11:$C$25</c:f>
              <c:numCache>
                <c:formatCode>General</c:formatCode>
                <c:ptCount val="15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551</c:v>
                </c:pt>
                <c:pt idx="7" formatCode="0">
                  <c:v>579</c:v>
                </c:pt>
                <c:pt idx="8" formatCode="0">
                  <c:v>591</c:v>
                </c:pt>
                <c:pt idx="9" formatCode="0">
                  <c:v>644</c:v>
                </c:pt>
                <c:pt idx="10">
                  <c:v>689</c:v>
                </c:pt>
                <c:pt idx="11">
                  <c:v>700</c:v>
                </c:pt>
                <c:pt idx="12">
                  <c:v>744</c:v>
                </c:pt>
                <c:pt idx="13">
                  <c:v>842</c:v>
                </c:pt>
                <c:pt idx="14">
                  <c:v>904</c:v>
                </c:pt>
              </c:numCache>
            </c:numRef>
          </c:cat>
          <c:val>
            <c:numRef>
              <c:f>'NH3 stap 2'!$H$11:$H$25</c:f>
              <c:numCache>
                <c:formatCode>0.000</c:formatCode>
                <c:ptCount val="15"/>
                <c:pt idx="0">
                  <c:v>0.52189781021897808</c:v>
                </c:pt>
                <c:pt idx="1">
                  <c:v>1.0815085158150852</c:v>
                </c:pt>
                <c:pt idx="2">
                  <c:v>1.0097323600973236</c:v>
                </c:pt>
                <c:pt idx="3">
                  <c:v>0.88199513381995132</c:v>
                </c:pt>
                <c:pt idx="4">
                  <c:v>1.027980535279805</c:v>
                </c:pt>
                <c:pt idx="5">
                  <c:v>1.0158150851581507</c:v>
                </c:pt>
                <c:pt idx="6">
                  <c:v>1.021897810218978</c:v>
                </c:pt>
                <c:pt idx="7">
                  <c:v>1.0729927007299269</c:v>
                </c:pt>
                <c:pt idx="8">
                  <c:v>0.97931873479318743</c:v>
                </c:pt>
                <c:pt idx="9">
                  <c:v>1.0340632603406326</c:v>
                </c:pt>
                <c:pt idx="10">
                  <c:v>1.0133819951338199</c:v>
                </c:pt>
                <c:pt idx="11">
                  <c:v>1.1557177615571776</c:v>
                </c:pt>
                <c:pt idx="12">
                  <c:v>1.0048661800486618</c:v>
                </c:pt>
                <c:pt idx="13">
                  <c:v>0.99635036496350349</c:v>
                </c:pt>
                <c:pt idx="14">
                  <c:v>1.1228710462287104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3E-40AC-ABEF-2C0E23E369A6}"/>
            </c:ext>
          </c:extLst>
        </c:ser>
        <c:ser>
          <c:idx val="1"/>
          <c:order val="1"/>
          <c:tx>
            <c:strRef>
              <c:f>'NH3 stap 2'!$I$10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'NH3 stap 2'!$C$11:$C$25</c:f>
              <c:numCache>
                <c:formatCode>General</c:formatCode>
                <c:ptCount val="15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551</c:v>
                </c:pt>
                <c:pt idx="7" formatCode="0">
                  <c:v>579</c:v>
                </c:pt>
                <c:pt idx="8" formatCode="0">
                  <c:v>591</c:v>
                </c:pt>
                <c:pt idx="9" formatCode="0">
                  <c:v>644</c:v>
                </c:pt>
                <c:pt idx="10">
                  <c:v>689</c:v>
                </c:pt>
                <c:pt idx="11">
                  <c:v>700</c:v>
                </c:pt>
                <c:pt idx="12">
                  <c:v>744</c:v>
                </c:pt>
                <c:pt idx="13">
                  <c:v>842</c:v>
                </c:pt>
                <c:pt idx="14">
                  <c:v>904</c:v>
                </c:pt>
              </c:numCache>
            </c:numRef>
          </c:cat>
          <c:val>
            <c:numRef>
              <c:f>'NH3 stap 2'!$I$11:$I$25</c:f>
              <c:numCache>
                <c:formatCode>0.00</c:formatCode>
                <c:ptCount val="15"/>
                <c:pt idx="0">
                  <c:v>1.0232360097323601</c:v>
                </c:pt>
                <c:pt idx="1">
                  <c:v>1.0232360097323601</c:v>
                </c:pt>
                <c:pt idx="2">
                  <c:v>1.0232360097323601</c:v>
                </c:pt>
                <c:pt idx="3">
                  <c:v>1.0232360097323601</c:v>
                </c:pt>
                <c:pt idx="4">
                  <c:v>1.0232360097323601</c:v>
                </c:pt>
                <c:pt idx="5">
                  <c:v>1.0232360097323601</c:v>
                </c:pt>
                <c:pt idx="6">
                  <c:v>1.0232360097323601</c:v>
                </c:pt>
                <c:pt idx="7">
                  <c:v>1.0232360097323601</c:v>
                </c:pt>
                <c:pt idx="8">
                  <c:v>1.0232360097323601</c:v>
                </c:pt>
                <c:pt idx="9">
                  <c:v>1.0232360097323601</c:v>
                </c:pt>
                <c:pt idx="10">
                  <c:v>1.0232360097323601</c:v>
                </c:pt>
                <c:pt idx="11">
                  <c:v>1.0232360097323601</c:v>
                </c:pt>
                <c:pt idx="12">
                  <c:v>1.0232360097323601</c:v>
                </c:pt>
                <c:pt idx="13">
                  <c:v>1.0232360097323601</c:v>
                </c:pt>
                <c:pt idx="14">
                  <c:v>1.0232360097323601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3E-40AC-ABEF-2C0E23E36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001152"/>
        <c:axId val="362003072"/>
      </c:lineChart>
      <c:catAx>
        <c:axId val="3620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62003072"/>
        <c:crosses val="autoZero"/>
        <c:auto val="1"/>
        <c:lblAlgn val="ctr"/>
        <c:lblOffset val="100"/>
        <c:noMultiLvlLbl val="1"/>
      </c:catAx>
      <c:valAx>
        <c:axId val="362003072"/>
        <c:scaling>
          <c:orientation val="minMax"/>
          <c:max val="1.3"/>
          <c:min val="0.5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001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NH3 stap 3</a:t>
            </a:r>
          </a:p>
        </c:rich>
      </c:tx>
      <c:layout>
        <c:manualLayout>
          <c:xMode val="edge"/>
          <c:yMode val="edge"/>
          <c:x val="0.44332267536704728"/>
          <c:y val="2.469445809181678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'NH3 stap 3'!$H$10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'NH3 stap 3'!$C$11:$C$25</c:f>
              <c:numCache>
                <c:formatCode>General</c:formatCode>
                <c:ptCount val="15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551</c:v>
                </c:pt>
                <c:pt idx="7" formatCode="0">
                  <c:v>579</c:v>
                </c:pt>
                <c:pt idx="8" formatCode="0">
                  <c:v>591</c:v>
                </c:pt>
                <c:pt idx="9" formatCode="0">
                  <c:v>644</c:v>
                </c:pt>
                <c:pt idx="10">
                  <c:v>689</c:v>
                </c:pt>
                <c:pt idx="11" formatCode="@">
                  <c:v>700</c:v>
                </c:pt>
                <c:pt idx="12" formatCode="@">
                  <c:v>744</c:v>
                </c:pt>
                <c:pt idx="13" formatCode="@">
                  <c:v>842</c:v>
                </c:pt>
                <c:pt idx="14" formatCode="@">
                  <c:v>904</c:v>
                </c:pt>
              </c:numCache>
            </c:numRef>
          </c:cat>
          <c:val>
            <c:numRef>
              <c:f>'NH3 stap 3'!$H$11:$H$25</c:f>
              <c:numCache>
                <c:formatCode>0.000</c:formatCode>
                <c:ptCount val="15"/>
                <c:pt idx="0">
                  <c:v>1.0002222222222223</c:v>
                </c:pt>
                <c:pt idx="1">
                  <c:v>1.0555555555555554</c:v>
                </c:pt>
                <c:pt idx="2">
                  <c:v>1</c:v>
                </c:pt>
                <c:pt idx="3">
                  <c:v>0.94444444444444442</c:v>
                </c:pt>
                <c:pt idx="4">
                  <c:v>0.80555555555555558</c:v>
                </c:pt>
                <c:pt idx="5">
                  <c:v>1.0277777777777779</c:v>
                </c:pt>
                <c:pt idx="6">
                  <c:v>1.2222222222222223</c:v>
                </c:pt>
                <c:pt idx="7">
                  <c:v>1.0777777777777777</c:v>
                </c:pt>
                <c:pt idx="8">
                  <c:v>1.0333333333333334</c:v>
                </c:pt>
                <c:pt idx="9">
                  <c:v>1.1666666666666667</c:v>
                </c:pt>
                <c:pt idx="10">
                  <c:v>1.2388888888888889</c:v>
                </c:pt>
                <c:pt idx="11">
                  <c:v>0.9555555555555556</c:v>
                </c:pt>
                <c:pt idx="12">
                  <c:v>1.0722222222222222</c:v>
                </c:pt>
                <c:pt idx="13">
                  <c:v>1</c:v>
                </c:pt>
                <c:pt idx="14">
                  <c:v>1.7222222222222223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E-48F2-A3AC-821BD0ECABEE}"/>
            </c:ext>
          </c:extLst>
        </c:ser>
        <c:ser>
          <c:idx val="1"/>
          <c:order val="1"/>
          <c:tx>
            <c:strRef>
              <c:f>'NH3 stap 3'!$I$10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'NH3 stap 3'!$C$11:$C$25</c:f>
              <c:numCache>
                <c:formatCode>General</c:formatCode>
                <c:ptCount val="15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551</c:v>
                </c:pt>
                <c:pt idx="7" formatCode="0">
                  <c:v>579</c:v>
                </c:pt>
                <c:pt idx="8" formatCode="0">
                  <c:v>591</c:v>
                </c:pt>
                <c:pt idx="9" formatCode="0">
                  <c:v>644</c:v>
                </c:pt>
                <c:pt idx="10">
                  <c:v>689</c:v>
                </c:pt>
                <c:pt idx="11" formatCode="@">
                  <c:v>700</c:v>
                </c:pt>
                <c:pt idx="12" formatCode="@">
                  <c:v>744</c:v>
                </c:pt>
                <c:pt idx="13" formatCode="@">
                  <c:v>842</c:v>
                </c:pt>
                <c:pt idx="14" formatCode="@">
                  <c:v>904</c:v>
                </c:pt>
              </c:numCache>
            </c:numRef>
          </c:cat>
          <c:val>
            <c:numRef>
              <c:f>'NH3 stap 3'!$I$11:$I$25</c:f>
              <c:numCache>
                <c:formatCode>0.00</c:formatCode>
                <c:ptCount val="15"/>
                <c:pt idx="0">
                  <c:v>1.0627777777777778</c:v>
                </c:pt>
                <c:pt idx="1">
                  <c:v>1.0627777777777778</c:v>
                </c:pt>
                <c:pt idx="2">
                  <c:v>1.0627777777777778</c:v>
                </c:pt>
                <c:pt idx="3">
                  <c:v>1.0627777777777778</c:v>
                </c:pt>
                <c:pt idx="4">
                  <c:v>1.0627777777777778</c:v>
                </c:pt>
                <c:pt idx="5">
                  <c:v>1.0627777777777778</c:v>
                </c:pt>
                <c:pt idx="6">
                  <c:v>1.0627777777777778</c:v>
                </c:pt>
                <c:pt idx="7">
                  <c:v>1.0627777777777778</c:v>
                </c:pt>
                <c:pt idx="8">
                  <c:v>1.0627777777777778</c:v>
                </c:pt>
                <c:pt idx="9">
                  <c:v>1.0627777777777778</c:v>
                </c:pt>
                <c:pt idx="10">
                  <c:v>1.0627777777777778</c:v>
                </c:pt>
                <c:pt idx="11">
                  <c:v>1.0627777777777778</c:v>
                </c:pt>
                <c:pt idx="12">
                  <c:v>1.0627777777777778</c:v>
                </c:pt>
                <c:pt idx="13">
                  <c:v>1.0627777777777778</c:v>
                </c:pt>
                <c:pt idx="14">
                  <c:v>1.0627777777777778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E-48F2-A3AC-821BD0ECA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60512"/>
        <c:axId val="122562432"/>
      </c:lineChart>
      <c:catAx>
        <c:axId val="12256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562432"/>
        <c:crosses val="autoZero"/>
        <c:auto val="1"/>
        <c:lblAlgn val="ctr"/>
        <c:lblOffset val="100"/>
        <c:noMultiLvlLbl val="1"/>
      </c:catAx>
      <c:valAx>
        <c:axId val="122562432"/>
        <c:scaling>
          <c:orientation val="minMax"/>
          <c:max val="1.8"/>
          <c:min val="0.8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122560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560917</xdr:colOff>
      <xdr:row>8</xdr:row>
      <xdr:rowOff>334700</xdr:rowOff>
    </xdr:from>
    <xdr:to>
      <xdr:col>17</xdr:col>
      <xdr:colOff>603251</xdr:colOff>
      <xdr:row>26</xdr:row>
      <xdr:rowOff>90304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371160-0112-419B-8EE9-B60F8AE5A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538425</xdr:colOff>
      <xdr:row>8</xdr:row>
      <xdr:rowOff>336020</xdr:rowOff>
    </xdr:from>
    <xdr:to>
      <xdr:col>17</xdr:col>
      <xdr:colOff>574145</xdr:colOff>
      <xdr:row>26</xdr:row>
      <xdr:rowOff>91624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440529</xdr:colOff>
      <xdr:row>8</xdr:row>
      <xdr:rowOff>353216</xdr:rowOff>
    </xdr:from>
    <xdr:to>
      <xdr:col>17</xdr:col>
      <xdr:colOff>586737</xdr:colOff>
      <xdr:row>26</xdr:row>
      <xdr:rowOff>108820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7BEB3-63DA-4F36-A7AA-187D3C4ACE4C}">
  <dimension ref="A1:I33"/>
  <sheetViews>
    <sheetView zoomScale="90" zoomScaleNormal="90" workbookViewId="0">
      <selection activeCell="D12" sqref="D12:D24"/>
    </sheetView>
  </sheetViews>
  <sheetFormatPr defaultRowHeight="15.75" x14ac:dyDescent="0.25"/>
  <cols>
    <col min="1" max="2" width="8.7109375" style="1" customWidth="1"/>
    <col min="3" max="3" width="23.7109375" style="1" customWidth="1"/>
    <col min="4" max="4" width="11.5703125" style="1" bestFit="1" customWidth="1"/>
    <col min="5" max="5" width="12" style="1" bestFit="1" customWidth="1"/>
    <col min="6" max="6" width="16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15</v>
      </c>
      <c r="E1" s="3"/>
      <c r="F1" s="4"/>
    </row>
    <row r="2" spans="1:9" ht="18" x14ac:dyDescent="0.25">
      <c r="C2" s="5" t="s">
        <v>3</v>
      </c>
      <c r="D2" s="17">
        <v>18.010000000000002</v>
      </c>
      <c r="E2" s="15" t="s">
        <v>4</v>
      </c>
    </row>
    <row r="3" spans="1:9" ht="18" x14ac:dyDescent="0.25">
      <c r="C3" s="5" t="s">
        <v>10</v>
      </c>
      <c r="D3" s="20">
        <v>18</v>
      </c>
      <c r="E3" s="15" t="s">
        <v>4</v>
      </c>
      <c r="F3" s="6"/>
    </row>
    <row r="4" spans="1:9" ht="18" x14ac:dyDescent="0.25">
      <c r="C4" s="5" t="s">
        <v>11</v>
      </c>
      <c r="D4" s="5">
        <v>0.91</v>
      </c>
      <c r="E4" s="15" t="s">
        <v>4</v>
      </c>
      <c r="F4" s="6"/>
    </row>
    <row r="5" spans="1:9" x14ac:dyDescent="0.25">
      <c r="C5" s="5" t="s">
        <v>12</v>
      </c>
      <c r="D5" s="5">
        <f>(D4/D3)*100</f>
        <v>5.0555555555555554</v>
      </c>
      <c r="E5" s="15" t="s">
        <v>2</v>
      </c>
      <c r="F5" s="6"/>
    </row>
    <row r="6" spans="1:9" x14ac:dyDescent="0.25">
      <c r="C6" s="5" t="s">
        <v>6</v>
      </c>
      <c r="D6" s="18">
        <f>COUNTA(E11:E27)</f>
        <v>15</v>
      </c>
      <c r="E6" s="16"/>
      <c r="F6" s="6"/>
    </row>
    <row r="7" spans="1:9" x14ac:dyDescent="0.25">
      <c r="C7" s="6"/>
      <c r="D7" s="6"/>
      <c r="E7" s="6"/>
      <c r="F7" s="6"/>
    </row>
    <row r="8" spans="1:9" x14ac:dyDescent="0.25">
      <c r="C8" s="6"/>
      <c r="D8" s="6"/>
      <c r="E8" s="6"/>
      <c r="F8" s="6"/>
    </row>
    <row r="9" spans="1:9" ht="31.5" x14ac:dyDescent="0.25">
      <c r="C9" s="6" t="s">
        <v>0</v>
      </c>
      <c r="D9" s="6" t="s">
        <v>9</v>
      </c>
      <c r="E9" s="7" t="s">
        <v>7</v>
      </c>
      <c r="F9" s="7" t="s">
        <v>8</v>
      </c>
    </row>
    <row r="10" spans="1:9" x14ac:dyDescent="0.25">
      <c r="A10" s="8"/>
      <c r="D10" s="6"/>
      <c r="E10" s="6"/>
      <c r="F10" s="6"/>
      <c r="H10" s="1" t="s">
        <v>13</v>
      </c>
      <c r="I10" s="1" t="s">
        <v>14</v>
      </c>
    </row>
    <row r="11" spans="1:9" x14ac:dyDescent="0.25">
      <c r="C11" s="12">
        <v>139</v>
      </c>
      <c r="D11" s="12">
        <v>7.11</v>
      </c>
      <c r="E11" s="14">
        <v>-11.99</v>
      </c>
      <c r="F11" s="10">
        <f t="shared" ref="F11:F25" si="0">((D11-$D$2)/$D$2)*100</f>
        <v>-60.521932259855639</v>
      </c>
      <c r="H11" s="11">
        <f>(100+F11)/100</f>
        <v>0.39478067740144362</v>
      </c>
      <c r="I11" s="1">
        <f>1+($D$3-$D$2)/$D$2</f>
        <v>0.99944475291504709</v>
      </c>
    </row>
    <row r="12" spans="1:9" x14ac:dyDescent="0.25">
      <c r="C12" s="12">
        <v>223</v>
      </c>
      <c r="D12" s="12">
        <v>17.8</v>
      </c>
      <c r="E12" s="14">
        <v>-0.22</v>
      </c>
      <c r="F12" s="10">
        <f t="shared" si="0"/>
        <v>-1.1660188784008931</v>
      </c>
      <c r="H12" s="11">
        <f t="shared" ref="H12:H14" si="1">(100+F12)/100</f>
        <v>0.98833981121599113</v>
      </c>
      <c r="I12" s="1">
        <f t="shared" ref="I12:I25" si="2">1+($D$3-$D$2)/$D$2</f>
        <v>0.99944475291504709</v>
      </c>
    </row>
    <row r="13" spans="1:9" x14ac:dyDescent="0.25">
      <c r="C13" s="12">
        <v>225</v>
      </c>
      <c r="D13" s="12">
        <v>18.2</v>
      </c>
      <c r="E13" s="14">
        <v>0.22</v>
      </c>
      <c r="F13" s="10">
        <f t="shared" si="0"/>
        <v>1.0549694614103149</v>
      </c>
      <c r="H13" s="11">
        <f t="shared" si="1"/>
        <v>1.010549694614103</v>
      </c>
      <c r="I13" s="1">
        <f t="shared" si="2"/>
        <v>0.99944475291504709</v>
      </c>
    </row>
    <row r="14" spans="1:9" x14ac:dyDescent="0.25">
      <c r="C14" s="12">
        <v>295</v>
      </c>
      <c r="D14" s="12">
        <v>17.100000000000001</v>
      </c>
      <c r="E14" s="14">
        <v>-0.99</v>
      </c>
      <c r="F14" s="10">
        <f t="shared" si="0"/>
        <v>-5.0527484730705163</v>
      </c>
      <c r="H14" s="11">
        <f t="shared" si="1"/>
        <v>0.94947251526929477</v>
      </c>
      <c r="I14" s="1">
        <f t="shared" si="2"/>
        <v>0.99944475291504709</v>
      </c>
    </row>
    <row r="15" spans="1:9" x14ac:dyDescent="0.25">
      <c r="C15" s="12">
        <v>339</v>
      </c>
      <c r="D15" s="12">
        <v>17.8</v>
      </c>
      <c r="E15" s="14">
        <v>-0.22</v>
      </c>
      <c r="F15" s="10">
        <f t="shared" si="0"/>
        <v>-1.1660188784008931</v>
      </c>
      <c r="H15" s="11">
        <f t="shared" ref="H15:H25" si="3">(100+F15)/100</f>
        <v>0.98833981121599113</v>
      </c>
      <c r="I15" s="1">
        <f t="shared" si="2"/>
        <v>0.99944475291504709</v>
      </c>
    </row>
    <row r="16" spans="1:9" x14ac:dyDescent="0.25">
      <c r="C16" s="12">
        <v>446</v>
      </c>
      <c r="D16" s="12">
        <v>18.5</v>
      </c>
      <c r="E16" s="14">
        <v>0.55000000000000004</v>
      </c>
      <c r="F16" s="10">
        <f t="shared" si="0"/>
        <v>2.7207107162687305</v>
      </c>
      <c r="H16" s="11">
        <f t="shared" si="3"/>
        <v>1.0272071071626874</v>
      </c>
      <c r="I16" s="1">
        <f t="shared" si="2"/>
        <v>0.99944475291504709</v>
      </c>
    </row>
    <row r="17" spans="1:9" x14ac:dyDescent="0.25">
      <c r="C17" s="12">
        <v>551</v>
      </c>
      <c r="D17" s="12">
        <v>17.600000000000001</v>
      </c>
      <c r="E17" s="14">
        <v>-0.44</v>
      </c>
      <c r="F17" s="10">
        <f t="shared" si="0"/>
        <v>-2.276513048306497</v>
      </c>
      <c r="H17" s="11">
        <f t="shared" si="3"/>
        <v>0.97723486951693506</v>
      </c>
      <c r="I17" s="1">
        <f t="shared" si="2"/>
        <v>0.99944475291504709</v>
      </c>
    </row>
    <row r="18" spans="1:9" x14ac:dyDescent="0.25">
      <c r="C18" s="8">
        <v>579</v>
      </c>
      <c r="D18" s="12">
        <v>18.920000000000002</v>
      </c>
      <c r="E18" s="14">
        <v>1.01</v>
      </c>
      <c r="F18" s="10">
        <f t="shared" si="0"/>
        <v>5.0527484730705163</v>
      </c>
      <c r="H18" s="11">
        <f t="shared" si="3"/>
        <v>1.0505274847307051</v>
      </c>
      <c r="I18" s="1">
        <f t="shared" si="2"/>
        <v>0.99944475291504709</v>
      </c>
    </row>
    <row r="19" spans="1:9" x14ac:dyDescent="0.25">
      <c r="C19" s="10">
        <v>591</v>
      </c>
      <c r="D19" s="1">
        <v>17.600000000000001</v>
      </c>
      <c r="E19" s="14">
        <v>-0.44</v>
      </c>
      <c r="F19" s="10">
        <f t="shared" si="0"/>
        <v>-2.276513048306497</v>
      </c>
      <c r="H19" s="11">
        <f t="shared" si="3"/>
        <v>0.97723486951693506</v>
      </c>
      <c r="I19" s="1">
        <f t="shared" si="2"/>
        <v>0.99944475291504709</v>
      </c>
    </row>
    <row r="20" spans="1:9" x14ac:dyDescent="0.25">
      <c r="C20" s="10">
        <v>644</v>
      </c>
      <c r="D20" s="1">
        <v>18.3</v>
      </c>
      <c r="E20" s="14">
        <v>0.33</v>
      </c>
      <c r="F20" s="10">
        <f t="shared" si="0"/>
        <v>1.6102165463631266</v>
      </c>
      <c r="H20" s="11">
        <f t="shared" si="3"/>
        <v>1.0161021654636313</v>
      </c>
      <c r="I20" s="1">
        <f t="shared" si="2"/>
        <v>0.99944475291504709</v>
      </c>
    </row>
    <row r="21" spans="1:9" x14ac:dyDescent="0.25">
      <c r="C21" s="12">
        <v>689</v>
      </c>
      <c r="D21" s="12">
        <v>18.100000000000001</v>
      </c>
      <c r="E21" s="14">
        <v>0.11</v>
      </c>
      <c r="F21" s="10">
        <f t="shared" si="0"/>
        <v>0.49972237645752282</v>
      </c>
      <c r="H21" s="11">
        <f t="shared" si="3"/>
        <v>1.0049972237645752</v>
      </c>
      <c r="I21" s="1">
        <f t="shared" si="2"/>
        <v>0.99944475291504709</v>
      </c>
    </row>
    <row r="22" spans="1:9" x14ac:dyDescent="0.25">
      <c r="C22" s="12">
        <v>700</v>
      </c>
      <c r="D22" s="12">
        <v>19.5</v>
      </c>
      <c r="E22" s="14">
        <v>1.65</v>
      </c>
      <c r="F22" s="10">
        <f t="shared" si="0"/>
        <v>8.2731815657967704</v>
      </c>
      <c r="H22" s="11">
        <f t="shared" si="3"/>
        <v>1.0827318156579677</v>
      </c>
      <c r="I22" s="1">
        <f t="shared" si="2"/>
        <v>0.99944475291504709</v>
      </c>
    </row>
    <row r="23" spans="1:9" x14ac:dyDescent="0.25">
      <c r="C23" s="12">
        <v>744</v>
      </c>
      <c r="D23" s="12">
        <v>17.600000000000001</v>
      </c>
      <c r="E23" s="14">
        <v>-0.44</v>
      </c>
      <c r="F23" s="10">
        <f t="shared" si="0"/>
        <v>-2.276513048306497</v>
      </c>
      <c r="H23" s="11">
        <f t="shared" si="3"/>
        <v>0.97723486951693506</v>
      </c>
      <c r="I23" s="1">
        <f t="shared" si="2"/>
        <v>0.99944475291504709</v>
      </c>
    </row>
    <row r="24" spans="1:9" x14ac:dyDescent="0.25">
      <c r="A24" s="10"/>
      <c r="C24" s="12">
        <v>842</v>
      </c>
      <c r="D24" s="12">
        <v>17.100000000000001</v>
      </c>
      <c r="E24" s="14">
        <v>-0.99</v>
      </c>
      <c r="F24" s="10">
        <f t="shared" si="0"/>
        <v>-5.0527484730705163</v>
      </c>
      <c r="H24" s="11">
        <f t="shared" si="3"/>
        <v>0.94947251526929477</v>
      </c>
      <c r="I24" s="1">
        <f t="shared" si="2"/>
        <v>0.99944475291504709</v>
      </c>
    </row>
    <row r="25" spans="1:9" x14ac:dyDescent="0.25">
      <c r="C25" s="12">
        <v>904</v>
      </c>
      <c r="D25" s="12">
        <v>20</v>
      </c>
      <c r="E25" s="14">
        <v>2.2000000000000002</v>
      </c>
      <c r="F25" s="10">
        <f t="shared" si="0"/>
        <v>11.04941699056079</v>
      </c>
      <c r="H25" s="11">
        <f t="shared" si="3"/>
        <v>1.1104941699056079</v>
      </c>
      <c r="I25" s="1">
        <f t="shared" si="2"/>
        <v>0.99944475291504709</v>
      </c>
    </row>
    <row r="26" spans="1:9" x14ac:dyDescent="0.25">
      <c r="C26" s="12"/>
      <c r="D26" s="12"/>
      <c r="E26" s="13"/>
      <c r="F26" s="10"/>
      <c r="H26" s="11"/>
    </row>
    <row r="27" spans="1:9" x14ac:dyDescent="0.25">
      <c r="C27" s="12"/>
      <c r="D27" s="12"/>
      <c r="E27" s="13"/>
      <c r="F27" s="10"/>
      <c r="H27" s="11"/>
    </row>
    <row r="28" spans="1:9" x14ac:dyDescent="0.25">
      <c r="C28" s="12"/>
      <c r="D28" s="12"/>
      <c r="E28" s="10"/>
      <c r="F28" s="10"/>
      <c r="H28" s="11"/>
    </row>
    <row r="33" spans="8:8" x14ac:dyDescent="0.25">
      <c r="H33" s="1" t="s">
        <v>1</v>
      </c>
    </row>
  </sheetData>
  <sheetProtection algorithmName="SHA-512" hashValue="63/iwOHF5DADztSCpK1fuKrjOqiG2rJy8WbaranrYYX2PfWPD2gAjKF6FTh9/qCTAtD1YvPyW3TMZ5WkZ/mH7g==" saltValue="tQCWsYOpuPbXkPt6fPvIDQ==" spinCount="100000" sheet="1" objects="1" scenarios="1" selectLockedCells="1" selectUnlockedCells="1"/>
  <conditionalFormatting sqref="E11:E25">
    <cfRule type="cellIs" dxfId="8" priority="1" stopIfTrue="1" operator="between">
      <formula>-2</formula>
      <formula>2</formula>
    </cfRule>
    <cfRule type="cellIs" dxfId="7" priority="2" stopIfTrue="1" operator="between">
      <formula>-3</formula>
      <formula>3</formula>
    </cfRule>
    <cfRule type="cellIs" dxfId="6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zoomScale="90" zoomScaleNormal="90" workbookViewId="0">
      <selection activeCell="E31" sqref="E31"/>
    </sheetView>
  </sheetViews>
  <sheetFormatPr defaultRowHeight="15.75" x14ac:dyDescent="0.25"/>
  <cols>
    <col min="1" max="2" width="8.7109375" style="1" customWidth="1"/>
    <col min="3" max="3" width="23.7109375" style="1" customWidth="1"/>
    <col min="4" max="4" width="11.5703125" style="1" bestFit="1" customWidth="1"/>
    <col min="5" max="5" width="12" style="1" bestFit="1" customWidth="1"/>
    <col min="6" max="6" width="16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16</v>
      </c>
      <c r="E1" s="3"/>
      <c r="F1" s="4"/>
    </row>
    <row r="2" spans="1:9" ht="18" x14ac:dyDescent="0.25">
      <c r="C2" s="5" t="s">
        <v>3</v>
      </c>
      <c r="D2" s="17">
        <v>8.2200000000000006</v>
      </c>
      <c r="E2" s="15" t="s">
        <v>4</v>
      </c>
    </row>
    <row r="3" spans="1:9" ht="18" x14ac:dyDescent="0.25">
      <c r="C3" s="5" t="s">
        <v>10</v>
      </c>
      <c r="D3" s="5">
        <v>8.4109999999999996</v>
      </c>
      <c r="E3" s="15" t="s">
        <v>4</v>
      </c>
      <c r="F3" s="6"/>
    </row>
    <row r="4" spans="1:9" ht="18" x14ac:dyDescent="0.25">
      <c r="C4" s="5" t="s">
        <v>11</v>
      </c>
      <c r="D4" s="5">
        <v>0.56100000000000005</v>
      </c>
      <c r="E4" s="15" t="s">
        <v>4</v>
      </c>
      <c r="F4" s="6"/>
    </row>
    <row r="5" spans="1:9" x14ac:dyDescent="0.25">
      <c r="C5" s="5" t="s">
        <v>12</v>
      </c>
      <c r="D5" s="5">
        <f>(D4/D3)*100</f>
        <v>6.6698371180596849</v>
      </c>
      <c r="E5" s="15" t="s">
        <v>2</v>
      </c>
      <c r="F5" s="6"/>
    </row>
    <row r="6" spans="1:9" x14ac:dyDescent="0.25">
      <c r="C6" s="5" t="s">
        <v>6</v>
      </c>
      <c r="D6" s="18">
        <f>COUNTA(E11:E25)</f>
        <v>15</v>
      </c>
      <c r="E6" s="16"/>
      <c r="F6" s="6"/>
    </row>
    <row r="7" spans="1:9" x14ac:dyDescent="0.25">
      <c r="C7" s="6"/>
      <c r="D7" s="6"/>
      <c r="E7" s="6"/>
      <c r="F7" s="6"/>
    </row>
    <row r="8" spans="1:9" x14ac:dyDescent="0.25">
      <c r="C8" s="6"/>
      <c r="D8" s="6"/>
      <c r="E8" s="6"/>
      <c r="F8" s="6"/>
    </row>
    <row r="9" spans="1:9" ht="31.5" x14ac:dyDescent="0.25">
      <c r="C9" s="6" t="s">
        <v>0</v>
      </c>
      <c r="D9" s="6" t="s">
        <v>9</v>
      </c>
      <c r="E9" s="7" t="s">
        <v>7</v>
      </c>
      <c r="F9" s="7" t="s">
        <v>8</v>
      </c>
    </row>
    <row r="10" spans="1:9" x14ac:dyDescent="0.25">
      <c r="A10" s="8"/>
      <c r="D10" s="6"/>
      <c r="E10" s="6"/>
      <c r="F10" s="6"/>
      <c r="H10" s="1" t="s">
        <v>13</v>
      </c>
      <c r="I10" s="1" t="s">
        <v>14</v>
      </c>
    </row>
    <row r="11" spans="1:9" x14ac:dyDescent="0.25">
      <c r="C11" s="12">
        <v>139</v>
      </c>
      <c r="D11" s="12">
        <v>4.29</v>
      </c>
      <c r="E11" s="14">
        <v>-7.34</v>
      </c>
      <c r="F11" s="10">
        <f t="shared" ref="F11:F25" si="0">((D11-$D$2)/$D$2)*100</f>
        <v>-47.810218978102192</v>
      </c>
      <c r="H11" s="11">
        <f>(100+F11)/100</f>
        <v>0.52189781021897808</v>
      </c>
      <c r="I11" s="1">
        <f>1+($D$3-$D$2)/$D$2</f>
        <v>1.0232360097323601</v>
      </c>
    </row>
    <row r="12" spans="1:9" x14ac:dyDescent="0.25">
      <c r="C12" s="12">
        <v>223</v>
      </c>
      <c r="D12" s="12">
        <v>8.89</v>
      </c>
      <c r="E12" s="14">
        <v>0.85</v>
      </c>
      <c r="F12" s="10">
        <f t="shared" si="0"/>
        <v>8.1508515815085136</v>
      </c>
      <c r="H12" s="11">
        <f>(100+F12)/100</f>
        <v>1.0815085158150852</v>
      </c>
      <c r="I12" s="1">
        <f t="shared" ref="I12:I25" si="1">1+($D$3-$D$2)/$D$2</f>
        <v>1.0232360097323601</v>
      </c>
    </row>
    <row r="13" spans="1:9" x14ac:dyDescent="0.25">
      <c r="C13" s="12">
        <v>225</v>
      </c>
      <c r="D13" s="12">
        <v>8.3000000000000007</v>
      </c>
      <c r="E13" s="14">
        <v>-0.2</v>
      </c>
      <c r="F13" s="10">
        <f t="shared" si="0"/>
        <v>0.9732360097323608</v>
      </c>
      <c r="H13" s="11">
        <f t="shared" ref="H13:H15" si="2">(100+F13)/100</f>
        <v>1.0097323600973236</v>
      </c>
      <c r="I13" s="1">
        <f t="shared" si="1"/>
        <v>1.0232360097323601</v>
      </c>
    </row>
    <row r="14" spans="1:9" x14ac:dyDescent="0.25">
      <c r="C14" s="12">
        <v>295</v>
      </c>
      <c r="D14" s="12">
        <v>7.25</v>
      </c>
      <c r="E14" s="14">
        <v>-2.0699999999999998</v>
      </c>
      <c r="F14" s="10">
        <f t="shared" si="0"/>
        <v>-11.800486618004873</v>
      </c>
      <c r="H14" s="11">
        <f t="shared" si="2"/>
        <v>0.88199513381995132</v>
      </c>
      <c r="I14" s="1">
        <f t="shared" si="1"/>
        <v>1.0232360097323601</v>
      </c>
    </row>
    <row r="15" spans="1:9" x14ac:dyDescent="0.25">
      <c r="C15" s="12">
        <v>339</v>
      </c>
      <c r="D15" s="12">
        <v>8.4499999999999993</v>
      </c>
      <c r="E15" s="14">
        <v>7.0000000000000007E-2</v>
      </c>
      <c r="F15" s="10">
        <f t="shared" si="0"/>
        <v>2.7980535279805188</v>
      </c>
      <c r="H15" s="11">
        <f t="shared" si="2"/>
        <v>1.027980535279805</v>
      </c>
      <c r="I15" s="1">
        <f t="shared" si="1"/>
        <v>1.0232360097323601</v>
      </c>
    </row>
    <row r="16" spans="1:9" x14ac:dyDescent="0.25">
      <c r="C16" s="12">
        <v>446</v>
      </c>
      <c r="D16" s="12">
        <v>8.35</v>
      </c>
      <c r="E16" s="14">
        <v>-0.11</v>
      </c>
      <c r="F16" s="10">
        <f t="shared" si="0"/>
        <v>1.5815085158150728</v>
      </c>
      <c r="H16" s="11">
        <f t="shared" ref="H16:H25" si="3">(100+F16)/100</f>
        <v>1.0158150851581507</v>
      </c>
      <c r="I16" s="1">
        <f t="shared" si="1"/>
        <v>1.0232360097323601</v>
      </c>
    </row>
    <row r="17" spans="1:9" x14ac:dyDescent="0.25">
      <c r="C17" s="12">
        <v>551</v>
      </c>
      <c r="D17" s="12">
        <v>8.4</v>
      </c>
      <c r="E17" s="14">
        <v>-0.02</v>
      </c>
      <c r="F17" s="10">
        <f t="shared" si="0"/>
        <v>2.1897810218978067</v>
      </c>
      <c r="H17" s="11">
        <f t="shared" si="3"/>
        <v>1.021897810218978</v>
      </c>
      <c r="I17" s="1">
        <f t="shared" si="1"/>
        <v>1.0232360097323601</v>
      </c>
    </row>
    <row r="18" spans="1:9" x14ac:dyDescent="0.25">
      <c r="C18" s="8">
        <v>579</v>
      </c>
      <c r="D18" s="12">
        <v>8.82</v>
      </c>
      <c r="E18" s="14">
        <v>0.73</v>
      </c>
      <c r="F18" s="10">
        <f t="shared" si="0"/>
        <v>7.2992700729926963</v>
      </c>
      <c r="H18" s="11">
        <f t="shared" si="3"/>
        <v>1.0729927007299269</v>
      </c>
      <c r="I18" s="1">
        <f t="shared" si="1"/>
        <v>1.0232360097323601</v>
      </c>
    </row>
    <row r="19" spans="1:9" x14ac:dyDescent="0.25">
      <c r="C19" s="10">
        <v>591</v>
      </c>
      <c r="D19" s="1">
        <v>8.0500000000000007</v>
      </c>
      <c r="E19" s="14">
        <v>-0.64</v>
      </c>
      <c r="F19" s="10">
        <f t="shared" si="0"/>
        <v>-2.0681265206812642</v>
      </c>
      <c r="H19" s="11">
        <f t="shared" si="3"/>
        <v>0.97931873479318743</v>
      </c>
      <c r="I19" s="1">
        <f t="shared" si="1"/>
        <v>1.0232360097323601</v>
      </c>
    </row>
    <row r="20" spans="1:9" x14ac:dyDescent="0.25">
      <c r="C20" s="10">
        <v>644</v>
      </c>
      <c r="D20" s="1">
        <v>8.5</v>
      </c>
      <c r="E20" s="14">
        <v>0.16</v>
      </c>
      <c r="F20" s="10">
        <f t="shared" si="0"/>
        <v>3.4063260340632522</v>
      </c>
      <c r="H20" s="11">
        <f t="shared" si="3"/>
        <v>1.0340632603406326</v>
      </c>
      <c r="I20" s="1">
        <f t="shared" si="1"/>
        <v>1.0232360097323601</v>
      </c>
    </row>
    <row r="21" spans="1:9" x14ac:dyDescent="0.25">
      <c r="C21" s="12">
        <v>689</v>
      </c>
      <c r="D21" s="12">
        <v>8.33</v>
      </c>
      <c r="E21" s="14">
        <v>-0.14000000000000001</v>
      </c>
      <c r="F21" s="10">
        <f t="shared" si="0"/>
        <v>1.3381995133819882</v>
      </c>
      <c r="H21" s="11">
        <f t="shared" si="3"/>
        <v>1.0133819951338199</v>
      </c>
      <c r="I21" s="1">
        <f t="shared" si="1"/>
        <v>1.0232360097323601</v>
      </c>
    </row>
    <row r="22" spans="1:9" x14ac:dyDescent="0.25">
      <c r="A22" s="10"/>
      <c r="C22" s="12">
        <v>700</v>
      </c>
      <c r="D22" s="12">
        <v>9.5</v>
      </c>
      <c r="E22" s="14">
        <v>1.94</v>
      </c>
      <c r="F22" s="10">
        <f t="shared" si="0"/>
        <v>15.571776155717753</v>
      </c>
      <c r="H22" s="11">
        <f t="shared" si="3"/>
        <v>1.1557177615571776</v>
      </c>
      <c r="I22" s="1">
        <f t="shared" si="1"/>
        <v>1.0232360097323601</v>
      </c>
    </row>
    <row r="23" spans="1:9" x14ac:dyDescent="0.25">
      <c r="C23" s="12">
        <v>744</v>
      </c>
      <c r="D23" s="12">
        <v>8.26</v>
      </c>
      <c r="E23" s="14">
        <v>-0.27</v>
      </c>
      <c r="F23" s="10">
        <f t="shared" si="0"/>
        <v>0.48661800486616963</v>
      </c>
      <c r="H23" s="11">
        <f t="shared" si="3"/>
        <v>1.0048661800486618</v>
      </c>
      <c r="I23" s="1">
        <f t="shared" si="1"/>
        <v>1.0232360097323601</v>
      </c>
    </row>
    <row r="24" spans="1:9" x14ac:dyDescent="0.25">
      <c r="C24" s="12">
        <v>842</v>
      </c>
      <c r="D24" s="12">
        <v>8.19</v>
      </c>
      <c r="E24" s="14">
        <v>-0.39</v>
      </c>
      <c r="F24" s="10">
        <f t="shared" si="0"/>
        <v>-0.36496350364964886</v>
      </c>
      <c r="H24" s="11">
        <f t="shared" si="3"/>
        <v>0.99635036496350349</v>
      </c>
      <c r="I24" s="1">
        <f t="shared" si="1"/>
        <v>1.0232360097323601</v>
      </c>
    </row>
    <row r="25" spans="1:9" x14ac:dyDescent="0.25">
      <c r="C25" s="12">
        <v>904</v>
      </c>
      <c r="D25" s="12">
        <v>9.23</v>
      </c>
      <c r="E25" s="14">
        <v>1.46</v>
      </c>
      <c r="F25" s="10">
        <f t="shared" si="0"/>
        <v>12.287104622871043</v>
      </c>
      <c r="H25" s="11">
        <f t="shared" si="3"/>
        <v>1.1228710462287104</v>
      </c>
      <c r="I25" s="1">
        <f t="shared" si="1"/>
        <v>1.0232360097323601</v>
      </c>
    </row>
    <row r="26" spans="1:9" x14ac:dyDescent="0.25">
      <c r="C26" s="12"/>
      <c r="D26" s="12"/>
      <c r="E26" s="10"/>
      <c r="F26" s="10"/>
      <c r="H26" s="11"/>
    </row>
    <row r="33" spans="8:8" x14ac:dyDescent="0.25">
      <c r="H33" s="1" t="s">
        <v>1</v>
      </c>
    </row>
  </sheetData>
  <sheetProtection algorithmName="SHA-512" hashValue="CRqfoeZiQcuWHAY220jzeRHU/0gysTTYtPJPG2PIrGoNz+3IKauFl6sbD6MISqip3LK7b/eFW/h1asPfWwVg0A==" saltValue="azhgy1lGpGb3gSyZLjH7+w==" spinCount="100000" sheet="1" objects="1" scenarios="1" selectLockedCells="1" selectUnlockedCells="1"/>
  <conditionalFormatting sqref="E11:E25">
    <cfRule type="cellIs" dxfId="5" priority="1" stopIfTrue="1" operator="between">
      <formula>-2</formula>
      <formula>2</formula>
    </cfRule>
    <cfRule type="cellIs" dxfId="4" priority="2" stopIfTrue="1" operator="between">
      <formula>-3</formula>
      <formula>3</formula>
    </cfRule>
    <cfRule type="cellIs" dxfId="3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abSelected="1" zoomScale="90" zoomScaleNormal="90" workbookViewId="0">
      <selection activeCell="D31" sqref="D31"/>
    </sheetView>
  </sheetViews>
  <sheetFormatPr defaultRowHeight="15.75" x14ac:dyDescent="0.25"/>
  <cols>
    <col min="1" max="2" width="8.7109375" style="1" customWidth="1"/>
    <col min="3" max="3" width="23.7109375" style="1" customWidth="1"/>
    <col min="4" max="4" width="11.5703125" style="1" bestFit="1" customWidth="1"/>
    <col min="5" max="5" width="12" style="1" bestFit="1" customWidth="1"/>
    <col min="6" max="6" width="16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17</v>
      </c>
      <c r="E1" s="3"/>
      <c r="F1" s="4"/>
    </row>
    <row r="2" spans="1:9" ht="18" x14ac:dyDescent="0.25">
      <c r="C2" s="5" t="s">
        <v>3</v>
      </c>
      <c r="D2" s="5">
        <v>1.8</v>
      </c>
      <c r="E2" s="15" t="s">
        <v>4</v>
      </c>
    </row>
    <row r="3" spans="1:9" ht="18" x14ac:dyDescent="0.25">
      <c r="C3" s="5" t="s">
        <v>10</v>
      </c>
      <c r="D3" s="5">
        <v>1.913</v>
      </c>
      <c r="E3" s="15" t="s">
        <v>4</v>
      </c>
      <c r="F3" s="6"/>
    </row>
    <row r="4" spans="1:9" ht="18" x14ac:dyDescent="0.25">
      <c r="C4" s="5" t="s">
        <v>11</v>
      </c>
      <c r="D4" s="19">
        <v>0.23</v>
      </c>
      <c r="E4" s="15" t="s">
        <v>4</v>
      </c>
      <c r="F4" s="6"/>
    </row>
    <row r="5" spans="1:9" x14ac:dyDescent="0.25">
      <c r="C5" s="5" t="s">
        <v>12</v>
      </c>
      <c r="D5" s="5">
        <f>(D4/D3)*100</f>
        <v>12.023000522739153</v>
      </c>
      <c r="E5" s="15" t="s">
        <v>2</v>
      </c>
      <c r="F5" s="6"/>
    </row>
    <row r="6" spans="1:9" x14ac:dyDescent="0.25">
      <c r="C6" s="5" t="s">
        <v>6</v>
      </c>
      <c r="D6" s="18">
        <f>COUNTA(E11:E25)</f>
        <v>15</v>
      </c>
      <c r="E6" s="16"/>
      <c r="F6" s="6"/>
    </row>
    <row r="7" spans="1:9" x14ac:dyDescent="0.25">
      <c r="C7" s="6"/>
      <c r="D7" s="6"/>
      <c r="E7" s="6"/>
      <c r="F7" s="6"/>
    </row>
    <row r="8" spans="1:9" x14ac:dyDescent="0.25">
      <c r="C8" s="6"/>
      <c r="D8" s="6"/>
      <c r="E8" s="6"/>
      <c r="F8" s="6"/>
    </row>
    <row r="9" spans="1:9" ht="31.5" x14ac:dyDescent="0.25">
      <c r="C9" s="6" t="s">
        <v>0</v>
      </c>
      <c r="D9" s="6" t="s">
        <v>9</v>
      </c>
      <c r="E9" s="7" t="s">
        <v>7</v>
      </c>
      <c r="F9" s="7" t="s">
        <v>8</v>
      </c>
    </row>
    <row r="10" spans="1:9" x14ac:dyDescent="0.25">
      <c r="A10" s="8"/>
      <c r="D10" s="6"/>
      <c r="E10" s="6"/>
      <c r="F10" s="6"/>
      <c r="H10" s="1" t="s">
        <v>13</v>
      </c>
      <c r="I10" s="1" t="s">
        <v>14</v>
      </c>
    </row>
    <row r="11" spans="1:9" x14ac:dyDescent="0.25">
      <c r="C11" s="12">
        <v>139</v>
      </c>
      <c r="D11" s="12">
        <v>1.84</v>
      </c>
      <c r="E11" s="14">
        <v>-0.32</v>
      </c>
      <c r="F11" s="10">
        <f>((D11-$D$2)/$D$2)</f>
        <v>2.222222222222224E-2</v>
      </c>
      <c r="H11" s="11">
        <f>(100+F11)/100</f>
        <v>1.0002222222222223</v>
      </c>
      <c r="I11" s="1">
        <f>1+($D$3-$D$2)/$D$2</f>
        <v>1.0627777777777778</v>
      </c>
    </row>
    <row r="12" spans="1:9" x14ac:dyDescent="0.25">
      <c r="C12" s="12">
        <v>223</v>
      </c>
      <c r="D12" s="12">
        <v>1.9</v>
      </c>
      <c r="E12" s="14">
        <v>-0.06</v>
      </c>
      <c r="F12" s="10">
        <f t="shared" ref="F12:F25" si="0">((D12-$D$2)/$D$2)*100</f>
        <v>5.5555555555555483</v>
      </c>
      <c r="H12" s="11">
        <f t="shared" ref="H12:H15" si="1">(100+F12)/100</f>
        <v>1.0555555555555554</v>
      </c>
      <c r="I12" s="1">
        <f t="shared" ref="I12:I25" si="2">1+($D$3-$D$2)/$D$2</f>
        <v>1.0627777777777778</v>
      </c>
    </row>
    <row r="13" spans="1:9" x14ac:dyDescent="0.25">
      <c r="C13" s="12">
        <v>225</v>
      </c>
      <c r="D13" s="12">
        <v>1.8</v>
      </c>
      <c r="E13" s="14">
        <v>-0.49</v>
      </c>
      <c r="F13" s="10">
        <f t="shared" si="0"/>
        <v>0</v>
      </c>
      <c r="H13" s="11">
        <f t="shared" si="1"/>
        <v>1</v>
      </c>
      <c r="I13" s="1">
        <f t="shared" si="2"/>
        <v>1.0627777777777778</v>
      </c>
    </row>
    <row r="14" spans="1:9" x14ac:dyDescent="0.25">
      <c r="C14" s="12">
        <v>295</v>
      </c>
      <c r="D14" s="12">
        <v>1.7</v>
      </c>
      <c r="E14" s="14">
        <v>-0.92</v>
      </c>
      <c r="F14" s="10">
        <f t="shared" si="0"/>
        <v>-5.5555555555555598</v>
      </c>
      <c r="H14" s="11">
        <f t="shared" si="1"/>
        <v>0.94444444444444442</v>
      </c>
      <c r="I14" s="1">
        <f t="shared" si="2"/>
        <v>1.0627777777777778</v>
      </c>
    </row>
    <row r="15" spans="1:9" x14ac:dyDescent="0.25">
      <c r="C15" s="12">
        <v>339</v>
      </c>
      <c r="D15" s="12">
        <v>1.45</v>
      </c>
      <c r="E15" s="14">
        <v>-2.0099999999999998</v>
      </c>
      <c r="F15" s="10">
        <f t="shared" si="0"/>
        <v>-19.444444444444446</v>
      </c>
      <c r="H15" s="11">
        <f t="shared" si="1"/>
        <v>0.80555555555555558</v>
      </c>
      <c r="I15" s="1">
        <f t="shared" si="2"/>
        <v>1.0627777777777778</v>
      </c>
    </row>
    <row r="16" spans="1:9" x14ac:dyDescent="0.25">
      <c r="C16" s="12">
        <v>446</v>
      </c>
      <c r="D16" s="12">
        <v>1.85</v>
      </c>
      <c r="E16" s="14">
        <v>-0.27</v>
      </c>
      <c r="F16" s="10">
        <f t="shared" si="0"/>
        <v>2.7777777777777799</v>
      </c>
      <c r="H16" s="11">
        <f t="shared" ref="H16:H25" si="3">(100+F16)/100</f>
        <v>1.0277777777777779</v>
      </c>
      <c r="I16" s="1">
        <f t="shared" si="2"/>
        <v>1.0627777777777778</v>
      </c>
    </row>
    <row r="17" spans="1:9" x14ac:dyDescent="0.25">
      <c r="C17" s="12">
        <v>551</v>
      </c>
      <c r="D17" s="12">
        <v>2.2000000000000002</v>
      </c>
      <c r="E17" s="14">
        <v>1.24</v>
      </c>
      <c r="F17" s="10">
        <f t="shared" si="0"/>
        <v>22.222222222222229</v>
      </c>
      <c r="H17" s="11">
        <f t="shared" si="3"/>
        <v>1.2222222222222223</v>
      </c>
      <c r="I17" s="1">
        <f t="shared" si="2"/>
        <v>1.0627777777777778</v>
      </c>
    </row>
    <row r="18" spans="1:9" x14ac:dyDescent="0.25">
      <c r="C18" s="8">
        <v>579</v>
      </c>
      <c r="D18" s="12">
        <v>1.94</v>
      </c>
      <c r="E18" s="14">
        <v>0.12</v>
      </c>
      <c r="F18" s="10">
        <f t="shared" si="0"/>
        <v>7.7777777777777724</v>
      </c>
      <c r="H18" s="11">
        <f t="shared" si="3"/>
        <v>1.0777777777777777</v>
      </c>
      <c r="I18" s="1">
        <f t="shared" si="2"/>
        <v>1.0627777777777778</v>
      </c>
    </row>
    <row r="19" spans="1:9" x14ac:dyDescent="0.25">
      <c r="C19" s="10">
        <v>591</v>
      </c>
      <c r="D19" s="1">
        <v>1.86</v>
      </c>
      <c r="E19" s="14">
        <v>-0.23</v>
      </c>
      <c r="F19" s="10">
        <f t="shared" si="0"/>
        <v>3.3333333333333361</v>
      </c>
      <c r="H19" s="11">
        <f t="shared" si="3"/>
        <v>1.0333333333333334</v>
      </c>
      <c r="I19" s="1">
        <f t="shared" si="2"/>
        <v>1.0627777777777778</v>
      </c>
    </row>
    <row r="20" spans="1:9" x14ac:dyDescent="0.25">
      <c r="C20" s="10">
        <v>644</v>
      </c>
      <c r="D20" s="1">
        <v>2.1</v>
      </c>
      <c r="E20" s="14">
        <v>0.81</v>
      </c>
      <c r="F20" s="10">
        <f t="shared" si="0"/>
        <v>16.666666666666668</v>
      </c>
      <c r="H20" s="11">
        <f t="shared" si="3"/>
        <v>1.1666666666666667</v>
      </c>
      <c r="I20" s="1">
        <f t="shared" si="2"/>
        <v>1.0627777777777778</v>
      </c>
    </row>
    <row r="21" spans="1:9" x14ac:dyDescent="0.25">
      <c r="A21" s="10"/>
      <c r="B21" s="10"/>
      <c r="C21" s="12">
        <v>689</v>
      </c>
      <c r="D21" s="12">
        <v>2.23</v>
      </c>
      <c r="E21" s="14">
        <v>1.38</v>
      </c>
      <c r="F21" s="10">
        <f t="shared" si="0"/>
        <v>23.888888888888886</v>
      </c>
      <c r="H21" s="11">
        <f t="shared" si="3"/>
        <v>1.2388888888888889</v>
      </c>
      <c r="I21" s="1">
        <f t="shared" si="2"/>
        <v>1.0627777777777778</v>
      </c>
    </row>
    <row r="22" spans="1:9" x14ac:dyDescent="0.25">
      <c r="A22" s="10"/>
      <c r="C22" s="9">
        <v>700</v>
      </c>
      <c r="D22" s="9">
        <v>1.72</v>
      </c>
      <c r="E22" s="14">
        <v>-0.84</v>
      </c>
      <c r="F22" s="10">
        <f t="shared" si="0"/>
        <v>-4.4444444444444482</v>
      </c>
      <c r="H22" s="11">
        <f t="shared" si="3"/>
        <v>0.9555555555555556</v>
      </c>
      <c r="I22" s="1">
        <f t="shared" si="2"/>
        <v>1.0627777777777778</v>
      </c>
    </row>
    <row r="23" spans="1:9" x14ac:dyDescent="0.25">
      <c r="C23" s="9">
        <v>744</v>
      </c>
      <c r="D23" s="9">
        <v>1.93</v>
      </c>
      <c r="E23" s="14">
        <v>7.0000000000000007E-2</v>
      </c>
      <c r="F23" s="10">
        <f t="shared" si="0"/>
        <v>7.2222222222222161</v>
      </c>
      <c r="H23" s="11">
        <f t="shared" si="3"/>
        <v>1.0722222222222222</v>
      </c>
      <c r="I23" s="1">
        <f t="shared" si="2"/>
        <v>1.0627777777777778</v>
      </c>
    </row>
    <row r="24" spans="1:9" x14ac:dyDescent="0.25">
      <c r="C24" s="9">
        <v>842</v>
      </c>
      <c r="D24" s="9">
        <v>1.8</v>
      </c>
      <c r="E24" s="14">
        <v>-0.49</v>
      </c>
      <c r="F24" s="10">
        <f t="shared" si="0"/>
        <v>0</v>
      </c>
      <c r="H24" s="11">
        <f t="shared" si="3"/>
        <v>1</v>
      </c>
      <c r="I24" s="1">
        <f t="shared" si="2"/>
        <v>1.0627777777777778</v>
      </c>
    </row>
    <row r="25" spans="1:9" x14ac:dyDescent="0.25">
      <c r="C25" s="9">
        <v>904</v>
      </c>
      <c r="D25" s="9">
        <v>3.1</v>
      </c>
      <c r="E25" s="14">
        <v>5.15</v>
      </c>
      <c r="F25" s="10">
        <f t="shared" si="0"/>
        <v>72.222222222222214</v>
      </c>
      <c r="H25" s="11">
        <f t="shared" si="3"/>
        <v>1.7222222222222223</v>
      </c>
      <c r="I25" s="1">
        <f t="shared" si="2"/>
        <v>1.0627777777777778</v>
      </c>
    </row>
    <row r="26" spans="1:9" x14ac:dyDescent="0.25">
      <c r="C26" s="9"/>
      <c r="D26" s="9"/>
      <c r="E26" s="10"/>
      <c r="F26" s="10"/>
      <c r="H26" s="11"/>
    </row>
    <row r="33" spans="8:8" x14ac:dyDescent="0.25">
      <c r="H33" s="1" t="s">
        <v>1</v>
      </c>
    </row>
  </sheetData>
  <sheetProtection algorithmName="SHA-512" hashValue="EuZlm3YmrK37opSNYDT68YFW14X5GoGrOUapZdKTzrAI1ubJz6JIYmPd03kDmP0nuf/cbn541SZ9r2hIVem1zQ==" saltValue="ejfOmZx3fItZ1F+lYPKVsg==" spinCount="100000" sheet="1" objects="1" scenarios="1" selectLockedCells="1" selectUnlockedCells="1"/>
  <conditionalFormatting sqref="E11:E25">
    <cfRule type="cellIs" dxfId="2" priority="1" stopIfTrue="1" operator="between">
      <formula>-2</formula>
      <formula>2</formula>
    </cfRule>
    <cfRule type="cellIs" dxfId="1" priority="2" stopIfTrue="1" operator="between">
      <formula>-3</formula>
      <formula>3</formula>
    </cfRule>
    <cfRule type="cellIs" dxfId="0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https://reflabos.vito.be/ree/LABS_2024-6_Deel3.xlsx</PublicURL>
    <DEEL xmlns="08cda046-0f15-45eb-a9d5-77306d3264cd">Deel 3</DEEL>
    <Ringtest xmlns="eba2475f-4c5c-418a-90c2-2b36802fc485">LABS</Ringtest>
    <Jaar xmlns="08cda046-0f15-45eb-a9d5-77306d3264cd">2024</Jaar>
    <Publicatiedatum xmlns="dda9e79c-c62e-445e-b991-197574827cb3">2025-02-03T13:13:29+00:00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DB336BE8-279E-47F0-99B3-5197D4FA6D60}"/>
</file>

<file path=customXml/itemProps2.xml><?xml version="1.0" encoding="utf-8"?>
<ds:datastoreItem xmlns:ds="http://schemas.openxmlformats.org/officeDocument/2006/customXml" ds:itemID="{10087ACA-A5BB-47F6-A37C-920B04B92984}"/>
</file>

<file path=customXml/itemProps3.xml><?xml version="1.0" encoding="utf-8"?>
<ds:datastoreItem xmlns:ds="http://schemas.openxmlformats.org/officeDocument/2006/customXml" ds:itemID="{8BED4E48-338B-4691-A02D-C13329556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NH3 stap 1</vt:lpstr>
      <vt:lpstr>NH3 stap 2</vt:lpstr>
      <vt:lpstr>NH3 stap 3</vt:lpstr>
      <vt:lpstr>'NH3 stap 1'!Print_Area</vt:lpstr>
      <vt:lpstr>'NH3 stap 2'!Print_Area</vt:lpstr>
      <vt:lpstr>'NH3 stap 3'!Print_Area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2024-6</dc:title>
  <dc:creator>BAEYENSB</dc:creator>
  <cp:lastModifiedBy>Bart Baeyens</cp:lastModifiedBy>
  <cp:lastPrinted>2016-10-04T11:39:22Z</cp:lastPrinted>
  <dcterms:created xsi:type="dcterms:W3CDTF">2010-09-21T12:11:22Z</dcterms:created>
  <dcterms:modified xsi:type="dcterms:W3CDTF">2025-01-27T15:44:01Z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