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ienst_REE\Ringtesten\E0003 (L15W4) ringtesten LNElucht (LABS)\LABS2025\LABS2025\9. Rapportering\eindrapport\bijlagen\Deel 2 per labo\"/>
    </mc:Choice>
  </mc:AlternateContent>
  <xr:revisionPtr revIDLastSave="0" documentId="13_ncr:1_{701330C9-65D7-4884-936E-396286BAEB62}" xr6:coauthVersionLast="47" xr6:coauthVersionMax="47" xr10:uidLastSave="{00000000-0000-0000-0000-000000000000}"/>
  <bookViews>
    <workbookView xWindow="-120" yWindow="-120" windowWidth="29040" windowHeight="15720" tabRatio="952" xr2:uid="{00000000-000D-0000-FFFF-FFFF00000000}"/>
  </bookViews>
  <sheets>
    <sheet name="117" sheetId="55" r:id="rId1"/>
    <sheet name="139" sheetId="56" r:id="rId2"/>
    <sheet name="193" sheetId="54" r:id="rId3"/>
    <sheet name="223" sheetId="47" r:id="rId4"/>
    <sheet name="225" sheetId="35" r:id="rId5"/>
    <sheet name="295" sheetId="43" r:id="rId6"/>
    <sheet name="339" sheetId="34" r:id="rId7"/>
    <sheet name="446" sheetId="42" r:id="rId8"/>
    <sheet name="509" sheetId="41" r:id="rId9"/>
    <sheet name="512" sheetId="46" r:id="rId10"/>
    <sheet name="551" sheetId="38" r:id="rId11"/>
    <sheet name="579" sheetId="50" r:id="rId12"/>
    <sheet name="591" sheetId="52" r:id="rId13"/>
    <sheet name="644" sheetId="33" r:id="rId14"/>
    <sheet name="689" sheetId="49" r:id="rId15"/>
    <sheet name="700" sheetId="36" r:id="rId16"/>
    <sheet name="744" sheetId="39" r:id="rId17"/>
    <sheet name="807" sheetId="48" r:id="rId18"/>
    <sheet name="904" sheetId="53" r:id="rId19"/>
  </sheets>
  <definedNames>
    <definedName name="_xlnm.Print_Area" localSheetId="0">'117'!$A$1:$W$42</definedName>
    <definedName name="_xlnm.Print_Area" localSheetId="1">'139'!$A$1:$W$46</definedName>
    <definedName name="_xlnm.Print_Area" localSheetId="2">'193'!$A$1:$W$26</definedName>
    <definedName name="_xlnm.Print_Area" localSheetId="3">'223'!$A$1:$W$69</definedName>
    <definedName name="_xlnm.Print_Area" localSheetId="4">'225'!$A$1:$W$71</definedName>
    <definedName name="_xlnm.Print_Area" localSheetId="5">'295'!$A$1:$W$69</definedName>
    <definedName name="_xlnm.Print_Area" localSheetId="6">'339'!$A$1:$W$69</definedName>
    <definedName name="_xlnm.Print_Area" localSheetId="7">'446'!$A$1:$W$46</definedName>
    <definedName name="_xlnm.Print_Area" localSheetId="8">'509'!$A$1:$W$69</definedName>
    <definedName name="_xlnm.Print_Area" localSheetId="9">'512'!$A$1:$W$67</definedName>
    <definedName name="_xlnm.Print_Area" localSheetId="10">'551'!$A$1:$W$71</definedName>
    <definedName name="_xlnm.Print_Area" localSheetId="11">'579'!$A$1:$W$67</definedName>
    <definedName name="_xlnm.Print_Area" localSheetId="12">'591'!$A$1:$W$71</definedName>
    <definedName name="_xlnm.Print_Area" localSheetId="13">'644'!$A$1:$W$69</definedName>
    <definedName name="_xlnm.Print_Area" localSheetId="14">'689'!$A$1:$W$67</definedName>
    <definedName name="_xlnm.Print_Area" localSheetId="15">'700'!$A$1:$W$22</definedName>
    <definedName name="_xlnm.Print_Area" localSheetId="16">'744'!$A$1:$W$69</definedName>
    <definedName name="_xlnm.Print_Area" localSheetId="17">'807'!$A$1:$W$39</definedName>
    <definedName name="_xlnm.Print_Area" localSheetId="18">'904'!$A$1:$W$69</definedName>
    <definedName name="_xlnm.Print_Titles" localSheetId="0">'117'!$2:$6</definedName>
    <definedName name="_xlnm.Print_Titles" localSheetId="1">'139'!$2:$6</definedName>
    <definedName name="_xlnm.Print_Titles" localSheetId="2">'193'!$2:$6</definedName>
    <definedName name="_xlnm.Print_Titles" localSheetId="3">'223'!$2:$6</definedName>
    <definedName name="_xlnm.Print_Titles" localSheetId="4">'225'!$2:$6</definedName>
    <definedName name="_xlnm.Print_Titles" localSheetId="5">'295'!$2:$6</definedName>
    <definedName name="_xlnm.Print_Titles" localSheetId="6">'339'!$2:$6</definedName>
    <definedName name="_xlnm.Print_Titles" localSheetId="7">'446'!$2:$6</definedName>
    <definedName name="_xlnm.Print_Titles" localSheetId="8">'509'!$2:$6</definedName>
    <definedName name="_xlnm.Print_Titles" localSheetId="9">'512'!$2:$6</definedName>
    <definedName name="_xlnm.Print_Titles" localSheetId="10">'551'!$2:$6</definedName>
    <definedName name="_xlnm.Print_Titles" localSheetId="11">'579'!$2:$6</definedName>
    <definedName name="_xlnm.Print_Titles" localSheetId="12">'591'!$2:$6</definedName>
    <definedName name="_xlnm.Print_Titles" localSheetId="13">'644'!$2:$6</definedName>
    <definedName name="_xlnm.Print_Titles" localSheetId="14">'689'!$2:$6</definedName>
    <definedName name="_xlnm.Print_Titles" localSheetId="15">'700'!$2:$6</definedName>
    <definedName name="_xlnm.Print_Titles" localSheetId="16">'744'!$2:$6</definedName>
    <definedName name="_xlnm.Print_Titles" localSheetId="17">'807'!$2:$6</definedName>
    <definedName name="_xlnm.Print_Titles" localSheetId="18">'904'!$2:$6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37" i="53" l="1"/>
  <c r="R37" i="39"/>
  <c r="R38" i="39"/>
  <c r="R35" i="49"/>
  <c r="R36" i="33"/>
  <c r="R38" i="33"/>
  <c r="R39" i="52"/>
  <c r="R35" i="50"/>
  <c r="R39" i="38"/>
  <c r="R40" i="38"/>
  <c r="R35" i="46"/>
  <c r="R37" i="41"/>
  <c r="R37" i="34"/>
  <c r="R37" i="43"/>
  <c r="R39" i="35"/>
  <c r="R37" i="47"/>
  <c r="R38" i="47"/>
  <c r="R20" i="54"/>
  <c r="J15" i="55" l="1"/>
  <c r="H15" i="55"/>
  <c r="K15" i="55" s="1"/>
  <c r="K14" i="55"/>
  <c r="J14" i="55"/>
  <c r="V71" i="35" l="1"/>
  <c r="V70" i="35"/>
  <c r="V69" i="35"/>
  <c r="V68" i="35"/>
  <c r="V67" i="35"/>
  <c r="V66" i="35"/>
  <c r="V65" i="35"/>
  <c r="V64" i="35"/>
  <c r="V63" i="35"/>
  <c r="V62" i="35"/>
  <c r="V61" i="35"/>
  <c r="V60" i="35"/>
  <c r="V59" i="35"/>
  <c r="V58" i="35"/>
  <c r="V57" i="35"/>
  <c r="V56" i="35"/>
  <c r="V55" i="35"/>
  <c r="V54" i="35"/>
  <c r="V53" i="35"/>
  <c r="V52" i="35"/>
  <c r="V51" i="35"/>
  <c r="V50" i="35"/>
  <c r="V49" i="35"/>
  <c r="V48" i="35"/>
  <c r="V47" i="35"/>
  <c r="V46" i="35"/>
  <c r="V71" i="38"/>
  <c r="V70" i="38"/>
  <c r="V69" i="38"/>
  <c r="V68" i="38"/>
  <c r="V67" i="38"/>
  <c r="V66" i="38"/>
  <c r="V65" i="38"/>
  <c r="V64" i="38"/>
  <c r="V63" i="38"/>
  <c r="V62" i="38"/>
  <c r="V61" i="38"/>
  <c r="V60" i="38"/>
  <c r="V59" i="38"/>
  <c r="V58" i="38"/>
  <c r="V57" i="38"/>
  <c r="V56" i="38"/>
  <c r="V55" i="38"/>
  <c r="V54" i="38"/>
  <c r="V53" i="38"/>
  <c r="V52" i="38"/>
  <c r="V51" i="38"/>
  <c r="V50" i="38"/>
  <c r="V49" i="38"/>
  <c r="V48" i="38"/>
  <c r="V47" i="38"/>
  <c r="V46" i="38"/>
  <c r="V71" i="52"/>
  <c r="V70" i="52"/>
  <c r="V69" i="52"/>
  <c r="V68" i="52"/>
  <c r="V67" i="52"/>
  <c r="V66" i="52"/>
  <c r="V65" i="52"/>
  <c r="V64" i="52"/>
  <c r="V63" i="52"/>
  <c r="V62" i="52"/>
  <c r="V61" i="52"/>
  <c r="V60" i="52"/>
  <c r="V59" i="52"/>
  <c r="V58" i="52"/>
  <c r="V57" i="52"/>
  <c r="V56" i="52"/>
  <c r="V55" i="52"/>
  <c r="V54" i="52"/>
  <c r="V53" i="52"/>
  <c r="V52" i="52"/>
  <c r="V51" i="52"/>
  <c r="V50" i="52"/>
  <c r="V49" i="52"/>
  <c r="V48" i="52"/>
  <c r="V47" i="52"/>
  <c r="V46" i="52"/>
  <c r="R21" i="56"/>
  <c r="V21" i="56" s="1"/>
  <c r="J31" i="53"/>
  <c r="J52" i="53"/>
  <c r="H20" i="42" l="1"/>
  <c r="K20" i="42" s="1"/>
  <c r="H17" i="42"/>
  <c r="K17" i="42" s="1"/>
  <c r="H18" i="42"/>
  <c r="K18" i="42" s="1"/>
  <c r="H19" i="42"/>
  <c r="K19" i="42" s="1"/>
  <c r="H16" i="42"/>
  <c r="J18" i="42"/>
  <c r="J19" i="42"/>
  <c r="J20" i="42"/>
  <c r="J18" i="46"/>
  <c r="K17" i="46"/>
  <c r="J17" i="46"/>
  <c r="H17" i="46"/>
  <c r="H16" i="55"/>
  <c r="K16" i="55" s="1"/>
  <c r="J16" i="55"/>
  <c r="J18" i="50"/>
  <c r="J17" i="50"/>
  <c r="H17" i="50"/>
  <c r="K17" i="50" s="1"/>
  <c r="H18" i="49"/>
  <c r="K18" i="49" s="1"/>
  <c r="H20" i="47"/>
  <c r="H20" i="41"/>
  <c r="H22" i="52"/>
  <c r="H20" i="34"/>
  <c r="H20" i="39"/>
  <c r="H18" i="50"/>
  <c r="K18" i="50" s="1"/>
  <c r="H20" i="43"/>
  <c r="H18" i="46"/>
  <c r="K18" i="46" s="1"/>
  <c r="H20" i="53"/>
  <c r="H22" i="35"/>
  <c r="H22" i="38"/>
  <c r="H20" i="56"/>
  <c r="H22" i="36"/>
  <c r="K22" i="36" s="1"/>
  <c r="H20" i="33"/>
  <c r="J18" i="49"/>
  <c r="H17" i="49"/>
  <c r="J17" i="49"/>
  <c r="K17" i="49"/>
  <c r="R69" i="47" l="1"/>
  <c r="V69" i="47" s="1"/>
  <c r="R68" i="47"/>
  <c r="V68" i="47" s="1"/>
  <c r="R67" i="47"/>
  <c r="V67" i="47" s="1"/>
  <c r="R66" i="47"/>
  <c r="V66" i="47" s="1"/>
  <c r="R65" i="47"/>
  <c r="V65" i="47" s="1"/>
  <c r="R64" i="47"/>
  <c r="V64" i="47" s="1"/>
  <c r="R63" i="47"/>
  <c r="V63" i="47" s="1"/>
  <c r="R62" i="47"/>
  <c r="V62" i="47" s="1"/>
  <c r="R61" i="47"/>
  <c r="V61" i="47" s="1"/>
  <c r="R60" i="47"/>
  <c r="V60" i="47" s="1"/>
  <c r="R59" i="47"/>
  <c r="V59" i="47" s="1"/>
  <c r="R58" i="47"/>
  <c r="V58" i="47" s="1"/>
  <c r="R57" i="47"/>
  <c r="V57" i="47" s="1"/>
  <c r="R56" i="47"/>
  <c r="V56" i="47" s="1"/>
  <c r="R55" i="47"/>
  <c r="V55" i="47" s="1"/>
  <c r="R54" i="47"/>
  <c r="V54" i="47" s="1"/>
  <c r="R53" i="47"/>
  <c r="V53" i="47" s="1"/>
  <c r="R52" i="47"/>
  <c r="V52" i="47" s="1"/>
  <c r="R51" i="47"/>
  <c r="V51" i="47" s="1"/>
  <c r="R50" i="47"/>
  <c r="V50" i="47" s="1"/>
  <c r="R49" i="47"/>
  <c r="V49" i="47" s="1"/>
  <c r="R48" i="47"/>
  <c r="V48" i="47" s="1"/>
  <c r="R47" i="47"/>
  <c r="V47" i="47" s="1"/>
  <c r="R46" i="47"/>
  <c r="V46" i="47" s="1"/>
  <c r="R45" i="47"/>
  <c r="V45" i="47" s="1"/>
  <c r="R44" i="47"/>
  <c r="V44" i="47" s="1"/>
  <c r="R43" i="47"/>
  <c r="R42" i="47"/>
  <c r="R41" i="47"/>
  <c r="R40" i="47"/>
  <c r="R39" i="47"/>
  <c r="R36" i="47"/>
  <c r="R35" i="47"/>
  <c r="R34" i="47"/>
  <c r="R33" i="47"/>
  <c r="R32" i="47"/>
  <c r="R31" i="47"/>
  <c r="R69" i="41"/>
  <c r="V69" i="41" s="1"/>
  <c r="R68" i="41"/>
  <c r="V68" i="41" s="1"/>
  <c r="R67" i="41"/>
  <c r="V67" i="41" s="1"/>
  <c r="R66" i="41"/>
  <c r="V66" i="41" s="1"/>
  <c r="R65" i="41"/>
  <c r="V65" i="41" s="1"/>
  <c r="R64" i="41"/>
  <c r="V64" i="41" s="1"/>
  <c r="R63" i="41"/>
  <c r="V63" i="41" s="1"/>
  <c r="R62" i="41"/>
  <c r="V62" i="41" s="1"/>
  <c r="R61" i="41"/>
  <c r="V61" i="41" s="1"/>
  <c r="R60" i="41"/>
  <c r="V60" i="41" s="1"/>
  <c r="R59" i="41"/>
  <c r="V59" i="41" s="1"/>
  <c r="R58" i="41"/>
  <c r="V58" i="41" s="1"/>
  <c r="R57" i="41"/>
  <c r="V57" i="41" s="1"/>
  <c r="R56" i="41"/>
  <c r="V56" i="41" s="1"/>
  <c r="R55" i="41"/>
  <c r="V55" i="41" s="1"/>
  <c r="R54" i="41"/>
  <c r="V54" i="41" s="1"/>
  <c r="R53" i="41"/>
  <c r="V53" i="41" s="1"/>
  <c r="R52" i="41"/>
  <c r="V52" i="41" s="1"/>
  <c r="R51" i="41"/>
  <c r="V51" i="41" s="1"/>
  <c r="R50" i="41"/>
  <c r="V50" i="41" s="1"/>
  <c r="R49" i="41"/>
  <c r="V49" i="41" s="1"/>
  <c r="R48" i="41"/>
  <c r="V48" i="41" s="1"/>
  <c r="R47" i="41"/>
  <c r="V47" i="41" s="1"/>
  <c r="R46" i="41"/>
  <c r="V46" i="41" s="1"/>
  <c r="R45" i="41"/>
  <c r="V45" i="41" s="1"/>
  <c r="R44" i="41"/>
  <c r="V44" i="41" s="1"/>
  <c r="R43" i="41"/>
  <c r="R42" i="41"/>
  <c r="R41" i="41"/>
  <c r="R40" i="41"/>
  <c r="R39" i="41"/>
  <c r="R38" i="41"/>
  <c r="R36" i="41"/>
  <c r="R35" i="41"/>
  <c r="R34" i="41"/>
  <c r="R33" i="41"/>
  <c r="R32" i="41"/>
  <c r="R31" i="41"/>
  <c r="R71" i="52"/>
  <c r="R70" i="52"/>
  <c r="R69" i="52"/>
  <c r="R68" i="52"/>
  <c r="R67" i="52"/>
  <c r="R66" i="52"/>
  <c r="R65" i="52"/>
  <c r="R64" i="52"/>
  <c r="R63" i="52"/>
  <c r="R62" i="52"/>
  <c r="R61" i="52"/>
  <c r="R60" i="52"/>
  <c r="R59" i="52"/>
  <c r="R58" i="52"/>
  <c r="R57" i="52"/>
  <c r="R56" i="52"/>
  <c r="R55" i="52"/>
  <c r="R54" i="52"/>
  <c r="R53" i="52"/>
  <c r="R52" i="52"/>
  <c r="R51" i="52"/>
  <c r="R50" i="52"/>
  <c r="R49" i="52"/>
  <c r="R48" i="52"/>
  <c r="R47" i="52"/>
  <c r="R46" i="52"/>
  <c r="R45" i="52"/>
  <c r="R44" i="52"/>
  <c r="R43" i="52"/>
  <c r="R42" i="52"/>
  <c r="R41" i="52"/>
  <c r="R40" i="52"/>
  <c r="R38" i="52"/>
  <c r="R37" i="52"/>
  <c r="R36" i="52"/>
  <c r="R35" i="52"/>
  <c r="R34" i="52"/>
  <c r="R33" i="52"/>
  <c r="R69" i="34"/>
  <c r="V69" i="34" s="1"/>
  <c r="R68" i="34"/>
  <c r="V68" i="34" s="1"/>
  <c r="R67" i="34"/>
  <c r="V67" i="34" s="1"/>
  <c r="R66" i="34"/>
  <c r="V66" i="34" s="1"/>
  <c r="R65" i="34"/>
  <c r="V65" i="34" s="1"/>
  <c r="R64" i="34"/>
  <c r="V64" i="34" s="1"/>
  <c r="R63" i="34"/>
  <c r="V63" i="34" s="1"/>
  <c r="R62" i="34"/>
  <c r="V62" i="34" s="1"/>
  <c r="R61" i="34"/>
  <c r="V61" i="34" s="1"/>
  <c r="R60" i="34"/>
  <c r="V60" i="34" s="1"/>
  <c r="R59" i="34"/>
  <c r="V59" i="34" s="1"/>
  <c r="R58" i="34"/>
  <c r="V58" i="34" s="1"/>
  <c r="R57" i="34"/>
  <c r="V57" i="34" s="1"/>
  <c r="R56" i="34"/>
  <c r="V56" i="34" s="1"/>
  <c r="R55" i="34"/>
  <c r="V55" i="34" s="1"/>
  <c r="R54" i="34"/>
  <c r="V54" i="34" s="1"/>
  <c r="R53" i="34"/>
  <c r="V53" i="34" s="1"/>
  <c r="R52" i="34"/>
  <c r="V52" i="34" s="1"/>
  <c r="R51" i="34"/>
  <c r="V51" i="34" s="1"/>
  <c r="R50" i="34"/>
  <c r="V50" i="34" s="1"/>
  <c r="R49" i="34"/>
  <c r="V49" i="34" s="1"/>
  <c r="R48" i="34"/>
  <c r="V48" i="34" s="1"/>
  <c r="R47" i="34"/>
  <c r="V47" i="34" s="1"/>
  <c r="R46" i="34"/>
  <c r="V46" i="34" s="1"/>
  <c r="R45" i="34"/>
  <c r="V45" i="34" s="1"/>
  <c r="R44" i="34"/>
  <c r="V44" i="34" s="1"/>
  <c r="R43" i="34"/>
  <c r="R42" i="34"/>
  <c r="R41" i="34"/>
  <c r="R40" i="34"/>
  <c r="R39" i="34"/>
  <c r="R38" i="34"/>
  <c r="R36" i="34"/>
  <c r="R35" i="34"/>
  <c r="R34" i="34"/>
  <c r="R33" i="34"/>
  <c r="R32" i="34"/>
  <c r="R31" i="34"/>
  <c r="R69" i="39"/>
  <c r="V69" i="39" s="1"/>
  <c r="R68" i="39"/>
  <c r="V68" i="39" s="1"/>
  <c r="R67" i="39"/>
  <c r="V67" i="39" s="1"/>
  <c r="R66" i="39"/>
  <c r="V66" i="39" s="1"/>
  <c r="R65" i="39"/>
  <c r="V65" i="39" s="1"/>
  <c r="R64" i="39"/>
  <c r="V64" i="39" s="1"/>
  <c r="R63" i="39"/>
  <c r="V63" i="39" s="1"/>
  <c r="R62" i="39"/>
  <c r="V62" i="39" s="1"/>
  <c r="R61" i="39"/>
  <c r="V61" i="39" s="1"/>
  <c r="R60" i="39"/>
  <c r="V60" i="39" s="1"/>
  <c r="R59" i="39"/>
  <c r="V59" i="39" s="1"/>
  <c r="R58" i="39"/>
  <c r="V58" i="39" s="1"/>
  <c r="R57" i="39"/>
  <c r="V57" i="39" s="1"/>
  <c r="R56" i="39"/>
  <c r="V56" i="39" s="1"/>
  <c r="R55" i="39"/>
  <c r="V55" i="39" s="1"/>
  <c r="R54" i="39"/>
  <c r="V54" i="39" s="1"/>
  <c r="R53" i="39"/>
  <c r="V53" i="39" s="1"/>
  <c r="R52" i="39"/>
  <c r="V52" i="39" s="1"/>
  <c r="R51" i="39"/>
  <c r="V51" i="39" s="1"/>
  <c r="R50" i="39"/>
  <c r="V50" i="39" s="1"/>
  <c r="R49" i="39"/>
  <c r="V49" i="39" s="1"/>
  <c r="R48" i="39"/>
  <c r="V48" i="39" s="1"/>
  <c r="R47" i="39"/>
  <c r="V47" i="39" s="1"/>
  <c r="R46" i="39"/>
  <c r="V46" i="39" s="1"/>
  <c r="R45" i="39"/>
  <c r="V45" i="39" s="1"/>
  <c r="R44" i="39"/>
  <c r="V44" i="39" s="1"/>
  <c r="R43" i="39"/>
  <c r="R42" i="39"/>
  <c r="R41" i="39"/>
  <c r="R40" i="39"/>
  <c r="R39" i="39"/>
  <c r="R36" i="39"/>
  <c r="R35" i="39"/>
  <c r="R34" i="39"/>
  <c r="R33" i="39"/>
  <c r="R32" i="39"/>
  <c r="R31" i="39"/>
  <c r="R67" i="50"/>
  <c r="V67" i="50" s="1"/>
  <c r="R66" i="50"/>
  <c r="V66" i="50" s="1"/>
  <c r="R65" i="50"/>
  <c r="V65" i="50" s="1"/>
  <c r="R64" i="50"/>
  <c r="V64" i="50" s="1"/>
  <c r="R63" i="50"/>
  <c r="V63" i="50" s="1"/>
  <c r="R62" i="50"/>
  <c r="V62" i="50" s="1"/>
  <c r="R61" i="50"/>
  <c r="V61" i="50" s="1"/>
  <c r="R60" i="50"/>
  <c r="V60" i="50" s="1"/>
  <c r="R59" i="50"/>
  <c r="V59" i="50" s="1"/>
  <c r="R58" i="50"/>
  <c r="V58" i="50" s="1"/>
  <c r="R57" i="50"/>
  <c r="V57" i="50" s="1"/>
  <c r="R56" i="50"/>
  <c r="V56" i="50" s="1"/>
  <c r="R55" i="50"/>
  <c r="V55" i="50" s="1"/>
  <c r="R54" i="50"/>
  <c r="V54" i="50" s="1"/>
  <c r="R53" i="50"/>
  <c r="V53" i="50" s="1"/>
  <c r="R52" i="50"/>
  <c r="V52" i="50" s="1"/>
  <c r="R51" i="50"/>
  <c r="V51" i="50" s="1"/>
  <c r="R50" i="50"/>
  <c r="V50" i="50" s="1"/>
  <c r="R49" i="50"/>
  <c r="V49" i="50" s="1"/>
  <c r="R48" i="50"/>
  <c r="V48" i="50" s="1"/>
  <c r="R47" i="50"/>
  <c r="V47" i="50" s="1"/>
  <c r="R46" i="50"/>
  <c r="V46" i="50" s="1"/>
  <c r="R45" i="50"/>
  <c r="V45" i="50" s="1"/>
  <c r="R44" i="50"/>
  <c r="V44" i="50" s="1"/>
  <c r="R43" i="50"/>
  <c r="V43" i="50" s="1"/>
  <c r="R42" i="50"/>
  <c r="V42" i="50" s="1"/>
  <c r="R41" i="50"/>
  <c r="R40" i="50"/>
  <c r="R39" i="50"/>
  <c r="R38" i="50"/>
  <c r="R37" i="50"/>
  <c r="R36" i="50"/>
  <c r="R34" i="50"/>
  <c r="R33" i="50"/>
  <c r="R32" i="50"/>
  <c r="R31" i="50"/>
  <c r="R30" i="50"/>
  <c r="R29" i="50"/>
  <c r="R69" i="43"/>
  <c r="V69" i="43" s="1"/>
  <c r="R68" i="43"/>
  <c r="V68" i="43" s="1"/>
  <c r="R67" i="43"/>
  <c r="V67" i="43" s="1"/>
  <c r="R66" i="43"/>
  <c r="V66" i="43" s="1"/>
  <c r="R65" i="43"/>
  <c r="V65" i="43" s="1"/>
  <c r="R64" i="43"/>
  <c r="V64" i="43" s="1"/>
  <c r="R63" i="43"/>
  <c r="V63" i="43" s="1"/>
  <c r="R62" i="43"/>
  <c r="V62" i="43" s="1"/>
  <c r="R61" i="43"/>
  <c r="V61" i="43" s="1"/>
  <c r="R60" i="43"/>
  <c r="V60" i="43" s="1"/>
  <c r="R59" i="43"/>
  <c r="V59" i="43" s="1"/>
  <c r="R58" i="43"/>
  <c r="V58" i="43" s="1"/>
  <c r="R57" i="43"/>
  <c r="V57" i="43" s="1"/>
  <c r="R56" i="43"/>
  <c r="V56" i="43" s="1"/>
  <c r="R55" i="43"/>
  <c r="V55" i="43" s="1"/>
  <c r="R54" i="43"/>
  <c r="V54" i="43" s="1"/>
  <c r="R53" i="43"/>
  <c r="V53" i="43" s="1"/>
  <c r="R52" i="43"/>
  <c r="V52" i="43" s="1"/>
  <c r="R51" i="43"/>
  <c r="V51" i="43" s="1"/>
  <c r="R50" i="43"/>
  <c r="V50" i="43" s="1"/>
  <c r="R49" i="43"/>
  <c r="V49" i="43" s="1"/>
  <c r="R48" i="43"/>
  <c r="V48" i="43" s="1"/>
  <c r="R47" i="43"/>
  <c r="V47" i="43" s="1"/>
  <c r="R46" i="43"/>
  <c r="V46" i="43" s="1"/>
  <c r="R45" i="43"/>
  <c r="V45" i="43" s="1"/>
  <c r="R44" i="43"/>
  <c r="V44" i="43" s="1"/>
  <c r="R43" i="43"/>
  <c r="R42" i="43"/>
  <c r="R41" i="43"/>
  <c r="R40" i="43"/>
  <c r="R39" i="43"/>
  <c r="R38" i="43"/>
  <c r="R36" i="43"/>
  <c r="R35" i="43"/>
  <c r="R34" i="43"/>
  <c r="R33" i="43"/>
  <c r="R32" i="43"/>
  <c r="R31" i="43"/>
  <c r="R42" i="55"/>
  <c r="R41" i="55"/>
  <c r="R40" i="55"/>
  <c r="R39" i="55"/>
  <c r="R38" i="55"/>
  <c r="R37" i="55"/>
  <c r="R36" i="55"/>
  <c r="R35" i="55"/>
  <c r="V35" i="55" s="1"/>
  <c r="R34" i="55"/>
  <c r="V34" i="55" s="1"/>
  <c r="R33" i="55"/>
  <c r="R32" i="55"/>
  <c r="R31" i="55"/>
  <c r="R30" i="55"/>
  <c r="R29" i="55"/>
  <c r="R28" i="55"/>
  <c r="R27" i="55"/>
  <c r="R26" i="55"/>
  <c r="R25" i="55"/>
  <c r="R24" i="55"/>
  <c r="R23" i="55"/>
  <c r="R22" i="55"/>
  <c r="R21" i="55"/>
  <c r="R20" i="55"/>
  <c r="R19" i="55"/>
  <c r="R18" i="55"/>
  <c r="R17" i="55"/>
  <c r="R67" i="46"/>
  <c r="V67" i="46" s="1"/>
  <c r="R66" i="46"/>
  <c r="V66" i="46" s="1"/>
  <c r="R65" i="46"/>
  <c r="V65" i="46" s="1"/>
  <c r="R64" i="46"/>
  <c r="V64" i="46" s="1"/>
  <c r="R63" i="46"/>
  <c r="V63" i="46" s="1"/>
  <c r="R62" i="46"/>
  <c r="V62" i="46" s="1"/>
  <c r="R61" i="46"/>
  <c r="V61" i="46" s="1"/>
  <c r="R60" i="46"/>
  <c r="V60" i="46" s="1"/>
  <c r="R59" i="46"/>
  <c r="V59" i="46" s="1"/>
  <c r="R58" i="46"/>
  <c r="V58" i="46" s="1"/>
  <c r="R57" i="46"/>
  <c r="V57" i="46" s="1"/>
  <c r="R56" i="46"/>
  <c r="V56" i="46" s="1"/>
  <c r="R55" i="46"/>
  <c r="V55" i="46" s="1"/>
  <c r="R54" i="46"/>
  <c r="V54" i="46" s="1"/>
  <c r="R53" i="46"/>
  <c r="V53" i="46" s="1"/>
  <c r="R52" i="46"/>
  <c r="V52" i="46" s="1"/>
  <c r="R51" i="46"/>
  <c r="V51" i="46" s="1"/>
  <c r="R50" i="46"/>
  <c r="V50" i="46" s="1"/>
  <c r="R49" i="46"/>
  <c r="V49" i="46" s="1"/>
  <c r="R48" i="46"/>
  <c r="V48" i="46" s="1"/>
  <c r="R47" i="46"/>
  <c r="V47" i="46" s="1"/>
  <c r="R46" i="46"/>
  <c r="V46" i="46" s="1"/>
  <c r="R45" i="46"/>
  <c r="V45" i="46" s="1"/>
  <c r="R44" i="46"/>
  <c r="V44" i="46" s="1"/>
  <c r="R43" i="46"/>
  <c r="V43" i="46" s="1"/>
  <c r="R42" i="46"/>
  <c r="V42" i="46" s="1"/>
  <c r="R41" i="46"/>
  <c r="R40" i="46"/>
  <c r="R39" i="46"/>
  <c r="R38" i="46"/>
  <c r="R37" i="46"/>
  <c r="R36" i="46"/>
  <c r="R34" i="46"/>
  <c r="R33" i="46"/>
  <c r="R32" i="46"/>
  <c r="R31" i="46"/>
  <c r="R30" i="46"/>
  <c r="R29" i="46"/>
  <c r="R69" i="53"/>
  <c r="V69" i="53" s="1"/>
  <c r="R68" i="53"/>
  <c r="V68" i="53" s="1"/>
  <c r="R67" i="53"/>
  <c r="V67" i="53" s="1"/>
  <c r="R66" i="53"/>
  <c r="V66" i="53" s="1"/>
  <c r="R65" i="53"/>
  <c r="V65" i="53" s="1"/>
  <c r="R64" i="53"/>
  <c r="V64" i="53" s="1"/>
  <c r="R63" i="53"/>
  <c r="V63" i="53" s="1"/>
  <c r="R62" i="53"/>
  <c r="V62" i="53" s="1"/>
  <c r="R61" i="53"/>
  <c r="V61" i="53" s="1"/>
  <c r="R60" i="53"/>
  <c r="V60" i="53" s="1"/>
  <c r="R59" i="53"/>
  <c r="V59" i="53" s="1"/>
  <c r="R58" i="53"/>
  <c r="V58" i="53" s="1"/>
  <c r="R57" i="53"/>
  <c r="V57" i="53" s="1"/>
  <c r="R56" i="53"/>
  <c r="V56" i="53" s="1"/>
  <c r="R55" i="53"/>
  <c r="V55" i="53" s="1"/>
  <c r="R54" i="53"/>
  <c r="V54" i="53" s="1"/>
  <c r="R53" i="53"/>
  <c r="V53" i="53" s="1"/>
  <c r="R52" i="53"/>
  <c r="V52" i="53" s="1"/>
  <c r="R46" i="53"/>
  <c r="V46" i="53" s="1"/>
  <c r="R45" i="53"/>
  <c r="V45" i="53" s="1"/>
  <c r="R44" i="53"/>
  <c r="V44" i="53" s="1"/>
  <c r="R43" i="53"/>
  <c r="V43" i="53" s="1"/>
  <c r="R42" i="53"/>
  <c r="R41" i="53"/>
  <c r="R40" i="53"/>
  <c r="R39" i="53"/>
  <c r="R38" i="53"/>
  <c r="R36" i="53"/>
  <c r="R35" i="53"/>
  <c r="R34" i="53"/>
  <c r="R33" i="53"/>
  <c r="V33" i="53" s="1"/>
  <c r="R32" i="53"/>
  <c r="V32" i="53" s="1"/>
  <c r="R31" i="53"/>
  <c r="V31" i="53" s="1"/>
  <c r="R71" i="35"/>
  <c r="R70" i="35"/>
  <c r="R69" i="35"/>
  <c r="R68" i="35"/>
  <c r="R67" i="35"/>
  <c r="R66" i="35"/>
  <c r="R65" i="35"/>
  <c r="R64" i="35"/>
  <c r="R63" i="35"/>
  <c r="R62" i="35"/>
  <c r="R61" i="35"/>
  <c r="R60" i="35"/>
  <c r="R59" i="35"/>
  <c r="R58" i="35"/>
  <c r="R57" i="35"/>
  <c r="R56" i="35"/>
  <c r="R55" i="35"/>
  <c r="R54" i="35"/>
  <c r="R53" i="35"/>
  <c r="R52" i="35"/>
  <c r="R51" i="35"/>
  <c r="R50" i="35"/>
  <c r="R49" i="35"/>
  <c r="R48" i="35"/>
  <c r="R47" i="35"/>
  <c r="R46" i="35"/>
  <c r="R45" i="35"/>
  <c r="R44" i="35"/>
  <c r="R43" i="35"/>
  <c r="R42" i="35"/>
  <c r="R41" i="35"/>
  <c r="R40" i="35"/>
  <c r="R38" i="35"/>
  <c r="R37" i="35"/>
  <c r="R36" i="35"/>
  <c r="R35" i="35"/>
  <c r="R34" i="35"/>
  <c r="R33" i="35"/>
  <c r="R46" i="42"/>
  <c r="V46" i="42" s="1"/>
  <c r="R45" i="42"/>
  <c r="V45" i="42" s="1"/>
  <c r="R44" i="42"/>
  <c r="V44" i="42" s="1"/>
  <c r="R43" i="42"/>
  <c r="V43" i="42" s="1"/>
  <c r="R42" i="42"/>
  <c r="V42" i="42" s="1"/>
  <c r="R41" i="42"/>
  <c r="V41" i="42" s="1"/>
  <c r="R40" i="42"/>
  <c r="V40" i="42" s="1"/>
  <c r="R39" i="42"/>
  <c r="V39" i="42" s="1"/>
  <c r="R38" i="42"/>
  <c r="V38" i="42" s="1"/>
  <c r="R37" i="42"/>
  <c r="V37" i="42" s="1"/>
  <c r="R36" i="42"/>
  <c r="V36" i="42" s="1"/>
  <c r="R35" i="42"/>
  <c r="V35" i="42" s="1"/>
  <c r="R34" i="42"/>
  <c r="V34" i="42" s="1"/>
  <c r="R33" i="42"/>
  <c r="V33" i="42" s="1"/>
  <c r="R32" i="42"/>
  <c r="V32" i="42" s="1"/>
  <c r="R31" i="42"/>
  <c r="V31" i="42" s="1"/>
  <c r="R30" i="42"/>
  <c r="V30" i="42" s="1"/>
  <c r="R29" i="42"/>
  <c r="V29" i="42" s="1"/>
  <c r="R28" i="42"/>
  <c r="V28" i="42" s="1"/>
  <c r="R27" i="42"/>
  <c r="V27" i="42" s="1"/>
  <c r="R26" i="42"/>
  <c r="V26" i="42" s="1"/>
  <c r="R25" i="42"/>
  <c r="V25" i="42" s="1"/>
  <c r="R24" i="42"/>
  <c r="V24" i="42" s="1"/>
  <c r="R23" i="42"/>
  <c r="V23" i="42" s="1"/>
  <c r="R22" i="42"/>
  <c r="V22" i="42" s="1"/>
  <c r="R21" i="42"/>
  <c r="V21" i="42" s="1"/>
  <c r="R71" i="38"/>
  <c r="R70" i="38"/>
  <c r="R69" i="38"/>
  <c r="R68" i="38"/>
  <c r="R67" i="38"/>
  <c r="R66" i="38"/>
  <c r="R65" i="38"/>
  <c r="R64" i="38"/>
  <c r="R63" i="38"/>
  <c r="R62" i="38"/>
  <c r="R61" i="38"/>
  <c r="R60" i="38"/>
  <c r="R59" i="38"/>
  <c r="R58" i="38"/>
  <c r="R57" i="38"/>
  <c r="R56" i="38"/>
  <c r="R55" i="38"/>
  <c r="R54" i="38"/>
  <c r="R53" i="38"/>
  <c r="R52" i="38"/>
  <c r="R51" i="38"/>
  <c r="R50" i="38"/>
  <c r="R49" i="38"/>
  <c r="R48" i="38"/>
  <c r="R47" i="38"/>
  <c r="R46" i="38"/>
  <c r="R45" i="38"/>
  <c r="R44" i="38"/>
  <c r="R43" i="38"/>
  <c r="R42" i="38"/>
  <c r="R41" i="38"/>
  <c r="R38" i="38"/>
  <c r="R37" i="38"/>
  <c r="R36" i="38"/>
  <c r="R35" i="38"/>
  <c r="R34" i="38"/>
  <c r="R33" i="38"/>
  <c r="R39" i="48"/>
  <c r="V39" i="48" s="1"/>
  <c r="R38" i="48"/>
  <c r="V38" i="48" s="1"/>
  <c r="R37" i="48"/>
  <c r="V37" i="48" s="1"/>
  <c r="R36" i="48"/>
  <c r="V36" i="48" s="1"/>
  <c r="R35" i="48"/>
  <c r="V35" i="48" s="1"/>
  <c r="R34" i="48"/>
  <c r="V34" i="48" s="1"/>
  <c r="R33" i="48"/>
  <c r="V33" i="48" s="1"/>
  <c r="R32" i="48"/>
  <c r="V32" i="48" s="1"/>
  <c r="R31" i="48"/>
  <c r="V31" i="48" s="1"/>
  <c r="R30" i="48"/>
  <c r="V30" i="48" s="1"/>
  <c r="R29" i="48"/>
  <c r="V29" i="48" s="1"/>
  <c r="R28" i="48"/>
  <c r="V28" i="48" s="1"/>
  <c r="R27" i="48"/>
  <c r="V27" i="48" s="1"/>
  <c r="R26" i="48"/>
  <c r="V26" i="48" s="1"/>
  <c r="R25" i="48"/>
  <c r="V25" i="48" s="1"/>
  <c r="R24" i="48"/>
  <c r="V24" i="48" s="1"/>
  <c r="R23" i="48"/>
  <c r="V23" i="48" s="1"/>
  <c r="R22" i="48"/>
  <c r="V22" i="48" s="1"/>
  <c r="R21" i="48"/>
  <c r="V21" i="48" s="1"/>
  <c r="R20" i="48"/>
  <c r="V20" i="48" s="1"/>
  <c r="R19" i="48"/>
  <c r="V19" i="48" s="1"/>
  <c r="R18" i="48"/>
  <c r="V18" i="48" s="1"/>
  <c r="R17" i="48"/>
  <c r="V17" i="48" s="1"/>
  <c r="R16" i="48"/>
  <c r="V16" i="48" s="1"/>
  <c r="R15" i="48"/>
  <c r="V15" i="48" s="1"/>
  <c r="R14" i="48"/>
  <c r="V14" i="48" s="1"/>
  <c r="R26" i="54"/>
  <c r="R25" i="54"/>
  <c r="R24" i="54"/>
  <c r="R23" i="54"/>
  <c r="R22" i="54"/>
  <c r="R21" i="54"/>
  <c r="R19" i="54"/>
  <c r="R18" i="54"/>
  <c r="R17" i="54"/>
  <c r="R16" i="54"/>
  <c r="R15" i="54"/>
  <c r="R14" i="54"/>
  <c r="R46" i="56"/>
  <c r="V46" i="56" s="1"/>
  <c r="R45" i="56"/>
  <c r="V45" i="56" s="1"/>
  <c r="R44" i="56"/>
  <c r="V44" i="56" s="1"/>
  <c r="R43" i="56"/>
  <c r="V43" i="56" s="1"/>
  <c r="R42" i="56"/>
  <c r="V42" i="56" s="1"/>
  <c r="R41" i="56"/>
  <c r="V41" i="56" s="1"/>
  <c r="R40" i="56"/>
  <c r="V40" i="56" s="1"/>
  <c r="R39" i="56"/>
  <c r="V39" i="56" s="1"/>
  <c r="R38" i="56"/>
  <c r="V38" i="56" s="1"/>
  <c r="R37" i="56"/>
  <c r="V37" i="56" s="1"/>
  <c r="R36" i="56"/>
  <c r="V36" i="56" s="1"/>
  <c r="R35" i="56"/>
  <c r="V35" i="56" s="1"/>
  <c r="R34" i="56"/>
  <c r="V34" i="56" s="1"/>
  <c r="R33" i="56"/>
  <c r="V33" i="56" s="1"/>
  <c r="R32" i="56"/>
  <c r="V32" i="56" s="1"/>
  <c r="R31" i="56"/>
  <c r="V31" i="56" s="1"/>
  <c r="R30" i="56"/>
  <c r="V30" i="56" s="1"/>
  <c r="R29" i="56"/>
  <c r="V29" i="56" s="1"/>
  <c r="R28" i="56"/>
  <c r="V28" i="56" s="1"/>
  <c r="R27" i="56"/>
  <c r="V27" i="56" s="1"/>
  <c r="R26" i="56"/>
  <c r="V26" i="56" s="1"/>
  <c r="R25" i="56"/>
  <c r="V25" i="56" s="1"/>
  <c r="R24" i="56"/>
  <c r="V24" i="56" s="1"/>
  <c r="R23" i="56"/>
  <c r="V23" i="56" s="1"/>
  <c r="R22" i="56"/>
  <c r="V22" i="56" s="1"/>
  <c r="R67" i="49"/>
  <c r="V67" i="49" s="1"/>
  <c r="R66" i="49"/>
  <c r="V66" i="49" s="1"/>
  <c r="R65" i="49"/>
  <c r="V65" i="49" s="1"/>
  <c r="R64" i="49"/>
  <c r="V64" i="49" s="1"/>
  <c r="R63" i="49"/>
  <c r="R62" i="49"/>
  <c r="V62" i="49" s="1"/>
  <c r="R61" i="49"/>
  <c r="V61" i="49" s="1"/>
  <c r="R60" i="49"/>
  <c r="V60" i="49" s="1"/>
  <c r="R59" i="49"/>
  <c r="V59" i="49" s="1"/>
  <c r="R58" i="49"/>
  <c r="V58" i="49" s="1"/>
  <c r="R57" i="49"/>
  <c r="V57" i="49" s="1"/>
  <c r="R56" i="49"/>
  <c r="V56" i="49" s="1"/>
  <c r="R55" i="49"/>
  <c r="V55" i="49" s="1"/>
  <c r="R54" i="49"/>
  <c r="V54" i="49" s="1"/>
  <c r="R53" i="49"/>
  <c r="V53" i="49" s="1"/>
  <c r="R52" i="49"/>
  <c r="V52" i="49" s="1"/>
  <c r="R51" i="49"/>
  <c r="V51" i="49" s="1"/>
  <c r="R50" i="49"/>
  <c r="V50" i="49" s="1"/>
  <c r="R49" i="49"/>
  <c r="V49" i="49" s="1"/>
  <c r="R48" i="49"/>
  <c r="V48" i="49" s="1"/>
  <c r="R47" i="49"/>
  <c r="V47" i="49" s="1"/>
  <c r="R46" i="49"/>
  <c r="V46" i="49" s="1"/>
  <c r="R45" i="49"/>
  <c r="V45" i="49" s="1"/>
  <c r="R44" i="49"/>
  <c r="V44" i="49" s="1"/>
  <c r="R43" i="49"/>
  <c r="V43" i="49" s="1"/>
  <c r="R42" i="49"/>
  <c r="V42" i="49" s="1"/>
  <c r="R41" i="49"/>
  <c r="R40" i="49"/>
  <c r="R39" i="49"/>
  <c r="R38" i="49"/>
  <c r="R37" i="49"/>
  <c r="R36" i="49"/>
  <c r="R34" i="49"/>
  <c r="R33" i="49"/>
  <c r="R32" i="49"/>
  <c r="R31" i="49"/>
  <c r="R30" i="49"/>
  <c r="R29" i="49"/>
  <c r="R45" i="33"/>
  <c r="V45" i="33" s="1"/>
  <c r="R46" i="33"/>
  <c r="V46" i="33" s="1"/>
  <c r="R47" i="33"/>
  <c r="V47" i="33" s="1"/>
  <c r="R48" i="33"/>
  <c r="V48" i="33" s="1"/>
  <c r="R49" i="33"/>
  <c r="V49" i="33" s="1"/>
  <c r="R50" i="33"/>
  <c r="V50" i="33" s="1"/>
  <c r="R51" i="33"/>
  <c r="V51" i="33" s="1"/>
  <c r="R52" i="33"/>
  <c r="V52" i="33" s="1"/>
  <c r="R53" i="33"/>
  <c r="V53" i="33" s="1"/>
  <c r="R54" i="33"/>
  <c r="V54" i="33" s="1"/>
  <c r="R55" i="33"/>
  <c r="V55" i="33" s="1"/>
  <c r="R56" i="33"/>
  <c r="V56" i="33" s="1"/>
  <c r="R57" i="33"/>
  <c r="V57" i="33" s="1"/>
  <c r="R58" i="33"/>
  <c r="V58" i="33" s="1"/>
  <c r="R59" i="33"/>
  <c r="V59" i="33" s="1"/>
  <c r="R60" i="33"/>
  <c r="V60" i="33" s="1"/>
  <c r="R61" i="33"/>
  <c r="V61" i="33" s="1"/>
  <c r="R62" i="33"/>
  <c r="V62" i="33" s="1"/>
  <c r="R63" i="33"/>
  <c r="V63" i="33" s="1"/>
  <c r="R64" i="33"/>
  <c r="V64" i="33" s="1"/>
  <c r="R65" i="33"/>
  <c r="V65" i="33" s="1"/>
  <c r="R66" i="33"/>
  <c r="V66" i="33" s="1"/>
  <c r="R67" i="33"/>
  <c r="V67" i="33" s="1"/>
  <c r="R68" i="33"/>
  <c r="V68" i="33" s="1"/>
  <c r="R69" i="33"/>
  <c r="V69" i="33" s="1"/>
  <c r="R32" i="33"/>
  <c r="R33" i="33"/>
  <c r="R34" i="33"/>
  <c r="R35" i="33"/>
  <c r="R39" i="33"/>
  <c r="R40" i="33"/>
  <c r="R41" i="33"/>
  <c r="R42" i="33"/>
  <c r="R43" i="33"/>
  <c r="R44" i="33"/>
  <c r="V44" i="33" s="1"/>
  <c r="R31" i="33"/>
  <c r="H20" i="55"/>
  <c r="H49" i="33"/>
  <c r="H47" i="49"/>
  <c r="H49" i="47"/>
  <c r="H49" i="41"/>
  <c r="H51" i="52"/>
  <c r="H49" i="34"/>
  <c r="H49" i="39"/>
  <c r="H47" i="50"/>
  <c r="H49" i="43"/>
  <c r="H22" i="55"/>
  <c r="H47" i="46"/>
  <c r="H49" i="53"/>
  <c r="H51" i="35"/>
  <c r="H26" i="42"/>
  <c r="H51" i="38"/>
  <c r="H19" i="48"/>
  <c r="H26" i="56"/>
  <c r="H47" i="33"/>
  <c r="H48" i="33"/>
  <c r="H50" i="33"/>
  <c r="H45" i="49"/>
  <c r="H46" i="49"/>
  <c r="H48" i="49"/>
  <c r="H47" i="47"/>
  <c r="H48" i="47"/>
  <c r="H50" i="47"/>
  <c r="H47" i="41"/>
  <c r="H48" i="41"/>
  <c r="H50" i="41"/>
  <c r="H49" i="52"/>
  <c r="H50" i="52"/>
  <c r="H52" i="52"/>
  <c r="H47" i="34"/>
  <c r="H48" i="34"/>
  <c r="H50" i="34"/>
  <c r="H47" i="39"/>
  <c r="H48" i="39"/>
  <c r="H50" i="39"/>
  <c r="H45" i="50"/>
  <c r="H46" i="50"/>
  <c r="H48" i="50"/>
  <c r="H47" i="43"/>
  <c r="H48" i="43"/>
  <c r="H50" i="43"/>
  <c r="H21" i="55"/>
  <c r="H23" i="55"/>
  <c r="H45" i="46"/>
  <c r="H46" i="46"/>
  <c r="H48" i="46"/>
  <c r="H47" i="53"/>
  <c r="H48" i="53"/>
  <c r="H50" i="53"/>
  <c r="H49" i="35"/>
  <c r="H50" i="35"/>
  <c r="H52" i="35"/>
  <c r="H24" i="42"/>
  <c r="H25" i="42"/>
  <c r="H27" i="42"/>
  <c r="H49" i="38"/>
  <c r="H50" i="38"/>
  <c r="H52" i="38"/>
  <c r="H17" i="48"/>
  <c r="H18" i="48"/>
  <c r="H20" i="48"/>
  <c r="H24" i="56"/>
  <c r="H25" i="56"/>
  <c r="H27" i="56"/>
  <c r="H17" i="55"/>
  <c r="H18" i="55"/>
  <c r="H19" i="55"/>
  <c r="H24" i="55"/>
  <c r="H26" i="55"/>
  <c r="H27" i="55"/>
  <c r="H28" i="55"/>
  <c r="H29" i="55"/>
  <c r="H30" i="55"/>
  <c r="H31" i="55"/>
  <c r="H41" i="55"/>
  <c r="H42" i="55"/>
  <c r="H18" i="47"/>
  <c r="K18" i="47" s="1"/>
  <c r="J18" i="47"/>
  <c r="H19" i="47"/>
  <c r="K19" i="47" s="1"/>
  <c r="J19" i="47"/>
  <c r="K20" i="47"/>
  <c r="J20" i="47"/>
  <c r="H18" i="41"/>
  <c r="J18" i="41"/>
  <c r="K18" i="41"/>
  <c r="H19" i="41"/>
  <c r="J19" i="41"/>
  <c r="K19" i="41"/>
  <c r="K20" i="41"/>
  <c r="J20" i="41"/>
  <c r="H18" i="52"/>
  <c r="K18" i="52" s="1"/>
  <c r="J18" i="52"/>
  <c r="H19" i="52"/>
  <c r="K19" i="52" s="1"/>
  <c r="J19" i="52"/>
  <c r="H20" i="52"/>
  <c r="K20" i="52" s="1"/>
  <c r="J20" i="52"/>
  <c r="H21" i="52"/>
  <c r="J21" i="52"/>
  <c r="K21" i="52"/>
  <c r="J22" i="52"/>
  <c r="K22" i="52"/>
  <c r="H18" i="34"/>
  <c r="K18" i="34" s="1"/>
  <c r="J18" i="34"/>
  <c r="H19" i="34"/>
  <c r="K19" i="34" s="1"/>
  <c r="J19" i="34"/>
  <c r="J20" i="34"/>
  <c r="K20" i="34"/>
  <c r="H18" i="39"/>
  <c r="K18" i="39" s="1"/>
  <c r="J18" i="39"/>
  <c r="H19" i="39"/>
  <c r="K19" i="39" s="1"/>
  <c r="J19" i="39"/>
  <c r="J20" i="39"/>
  <c r="K20" i="39"/>
  <c r="H18" i="43"/>
  <c r="K18" i="43" s="1"/>
  <c r="J18" i="43"/>
  <c r="H19" i="43"/>
  <c r="K19" i="43" s="1"/>
  <c r="J19" i="43"/>
  <c r="J20" i="43"/>
  <c r="K20" i="43"/>
  <c r="H18" i="53"/>
  <c r="K18" i="53" s="1"/>
  <c r="J18" i="53"/>
  <c r="H19" i="53"/>
  <c r="K19" i="53" s="1"/>
  <c r="J19" i="53"/>
  <c r="J20" i="53"/>
  <c r="K20" i="53"/>
  <c r="H18" i="35"/>
  <c r="K18" i="35" s="1"/>
  <c r="J18" i="35"/>
  <c r="H19" i="35"/>
  <c r="J19" i="35"/>
  <c r="K19" i="35"/>
  <c r="H20" i="35"/>
  <c r="K20" i="35" s="1"/>
  <c r="J20" i="35"/>
  <c r="H21" i="35"/>
  <c r="J21" i="35"/>
  <c r="K21" i="35"/>
  <c r="J22" i="35"/>
  <c r="K22" i="35"/>
  <c r="H18" i="38"/>
  <c r="J18" i="38"/>
  <c r="K18" i="38"/>
  <c r="H19" i="38"/>
  <c r="K19" i="38" s="1"/>
  <c r="J19" i="38"/>
  <c r="H20" i="38"/>
  <c r="J20" i="38"/>
  <c r="K20" i="38"/>
  <c r="H21" i="38"/>
  <c r="J21" i="38"/>
  <c r="K21" i="38"/>
  <c r="J22" i="38"/>
  <c r="K22" i="38"/>
  <c r="H18" i="36"/>
  <c r="K18" i="36" s="1"/>
  <c r="J18" i="36"/>
  <c r="H19" i="36"/>
  <c r="K19" i="36" s="1"/>
  <c r="J19" i="36"/>
  <c r="H20" i="36"/>
  <c r="K20" i="36" s="1"/>
  <c r="J20" i="36"/>
  <c r="H21" i="36"/>
  <c r="K21" i="36" s="1"/>
  <c r="J21" i="36"/>
  <c r="J22" i="36"/>
  <c r="H18" i="56"/>
  <c r="K18" i="56" s="1"/>
  <c r="J18" i="56"/>
  <c r="H19" i="56"/>
  <c r="J19" i="56"/>
  <c r="K19" i="56"/>
  <c r="J20" i="56"/>
  <c r="K20" i="56"/>
  <c r="H18" i="33"/>
  <c r="K18" i="33" s="1"/>
  <c r="J18" i="33"/>
  <c r="H19" i="33"/>
  <c r="K19" i="33" s="1"/>
  <c r="J19" i="33"/>
  <c r="K20" i="33"/>
  <c r="J20" i="33"/>
  <c r="J57" i="49"/>
  <c r="J58" i="49"/>
  <c r="J59" i="49"/>
  <c r="J60" i="49"/>
  <c r="J59" i="47"/>
  <c r="J60" i="47"/>
  <c r="J61" i="47"/>
  <c r="J62" i="47"/>
  <c r="J59" i="41"/>
  <c r="J60" i="41"/>
  <c r="J61" i="41"/>
  <c r="J62" i="41"/>
  <c r="J61" i="52"/>
  <c r="J62" i="52"/>
  <c r="J63" i="52"/>
  <c r="J64" i="52"/>
  <c r="J59" i="34"/>
  <c r="J60" i="34"/>
  <c r="J61" i="34"/>
  <c r="J62" i="34"/>
  <c r="J59" i="39"/>
  <c r="J60" i="39"/>
  <c r="J61" i="39"/>
  <c r="J62" i="39"/>
  <c r="J57" i="50"/>
  <c r="J58" i="50"/>
  <c r="J59" i="50"/>
  <c r="J60" i="50"/>
  <c r="J59" i="43"/>
  <c r="J60" i="43"/>
  <c r="J61" i="43"/>
  <c r="J62" i="43"/>
  <c r="J32" i="55"/>
  <c r="J33" i="55"/>
  <c r="J34" i="55"/>
  <c r="J35" i="55"/>
  <c r="J57" i="46"/>
  <c r="J58" i="46"/>
  <c r="J59" i="46"/>
  <c r="J60" i="46"/>
  <c r="J59" i="53"/>
  <c r="J60" i="53"/>
  <c r="J61" i="53"/>
  <c r="J62" i="53"/>
  <c r="J61" i="35"/>
  <c r="J62" i="35"/>
  <c r="J63" i="35"/>
  <c r="J64" i="35"/>
  <c r="J36" i="42"/>
  <c r="J37" i="42"/>
  <c r="J38" i="42"/>
  <c r="J39" i="42"/>
  <c r="J61" i="38"/>
  <c r="J62" i="38"/>
  <c r="J63" i="38"/>
  <c r="J64" i="38"/>
  <c r="J29" i="48"/>
  <c r="J30" i="48"/>
  <c r="J31" i="48"/>
  <c r="J32" i="48"/>
  <c r="J59" i="33"/>
  <c r="J60" i="33"/>
  <c r="J61" i="33"/>
  <c r="J62" i="33"/>
  <c r="H14" i="49"/>
  <c r="H15" i="49"/>
  <c r="H16" i="49"/>
  <c r="H19" i="49"/>
  <c r="H20" i="49"/>
  <c r="H21" i="49"/>
  <c r="H24" i="49"/>
  <c r="H25" i="49"/>
  <c r="H26" i="49"/>
  <c r="H46" i="56" l="1"/>
  <c r="H45" i="56"/>
  <c r="H35" i="56"/>
  <c r="H34" i="56"/>
  <c r="H33" i="56"/>
  <c r="H32" i="56"/>
  <c r="H31" i="56"/>
  <c r="H30" i="56"/>
  <c r="H28" i="56"/>
  <c r="H23" i="56"/>
  <c r="H22" i="56"/>
  <c r="H21" i="56"/>
  <c r="J17" i="56"/>
  <c r="H17" i="56"/>
  <c r="K17" i="56" s="1"/>
  <c r="J16" i="56"/>
  <c r="H16" i="56"/>
  <c r="K16" i="56" s="1"/>
  <c r="J15" i="56"/>
  <c r="H15" i="56"/>
  <c r="K15" i="56" s="1"/>
  <c r="J14" i="56"/>
  <c r="H14" i="56"/>
  <c r="K14" i="56" s="1"/>
  <c r="V42" i="55"/>
  <c r="J42" i="55"/>
  <c r="V41" i="55"/>
  <c r="J41" i="55"/>
  <c r="V40" i="55"/>
  <c r="J40" i="55"/>
  <c r="V39" i="55"/>
  <c r="J39" i="55"/>
  <c r="V38" i="55"/>
  <c r="J38" i="55"/>
  <c r="V37" i="55"/>
  <c r="J37" i="55"/>
  <c r="V36" i="55"/>
  <c r="J36" i="55"/>
  <c r="V33" i="55"/>
  <c r="V32" i="55"/>
  <c r="V31" i="55"/>
  <c r="J31" i="55"/>
  <c r="V30" i="55"/>
  <c r="J30" i="55"/>
  <c r="V29" i="55"/>
  <c r="J29" i="55"/>
  <c r="V28" i="55"/>
  <c r="J28" i="55"/>
  <c r="V27" i="55"/>
  <c r="J27" i="55"/>
  <c r="V26" i="55"/>
  <c r="J26" i="55"/>
  <c r="V25" i="55"/>
  <c r="J25" i="55"/>
  <c r="V24" i="55"/>
  <c r="J24" i="55"/>
  <c r="V23" i="55"/>
  <c r="J23" i="55"/>
  <c r="V22" i="55"/>
  <c r="J22" i="55"/>
  <c r="V21" i="55"/>
  <c r="J21" i="55"/>
  <c r="V20" i="55"/>
  <c r="J20" i="55"/>
  <c r="V19" i="55"/>
  <c r="J19" i="55"/>
  <c r="V18" i="55"/>
  <c r="J18" i="55"/>
  <c r="V17" i="55"/>
  <c r="J17" i="55"/>
  <c r="J35" i="42" l="1"/>
  <c r="H35" i="42"/>
  <c r="J58" i="53"/>
  <c r="H58" i="53"/>
  <c r="J58" i="47"/>
  <c r="H58" i="47"/>
  <c r="J60" i="35"/>
  <c r="H60" i="35"/>
  <c r="J58" i="43"/>
  <c r="H58" i="43"/>
  <c r="J58" i="34"/>
  <c r="H58" i="34"/>
  <c r="J25" i="42"/>
  <c r="J58" i="41"/>
  <c r="H58" i="41"/>
  <c r="J56" i="46"/>
  <c r="H56" i="46"/>
  <c r="J60" i="38"/>
  <c r="H60" i="38"/>
  <c r="J56" i="50"/>
  <c r="H56" i="50"/>
  <c r="J60" i="52"/>
  <c r="H60" i="52"/>
  <c r="J58" i="33"/>
  <c r="H58" i="33"/>
  <c r="J56" i="49"/>
  <c r="H56" i="49"/>
  <c r="J28" i="48"/>
  <c r="H28" i="48"/>
  <c r="J58" i="39"/>
  <c r="H58" i="39"/>
  <c r="J17" i="53"/>
  <c r="J17" i="47"/>
  <c r="J17" i="35"/>
  <c r="J17" i="43"/>
  <c r="J17" i="34"/>
  <c r="J17" i="41"/>
  <c r="J17" i="38"/>
  <c r="J17" i="52"/>
  <c r="J17" i="36"/>
  <c r="J17" i="33"/>
  <c r="J17" i="39"/>
  <c r="J17" i="42"/>
  <c r="J16" i="53"/>
  <c r="J16" i="47"/>
  <c r="J16" i="35"/>
  <c r="J16" i="43"/>
  <c r="J16" i="34"/>
  <c r="J16" i="41"/>
  <c r="J16" i="46"/>
  <c r="J16" i="38"/>
  <c r="J16" i="50"/>
  <c r="J16" i="52"/>
  <c r="J16" i="36"/>
  <c r="J16" i="33"/>
  <c r="J16" i="49"/>
  <c r="J16" i="39"/>
  <c r="J16" i="42"/>
  <c r="H17" i="38" l="1"/>
  <c r="K17" i="38" s="1"/>
  <c r="V43" i="39" l="1"/>
  <c r="V33" i="39"/>
  <c r="V32" i="39"/>
  <c r="V31" i="39"/>
  <c r="V41" i="49"/>
  <c r="V31" i="49"/>
  <c r="V30" i="49"/>
  <c r="V29" i="49"/>
  <c r="V32" i="33"/>
  <c r="V33" i="33"/>
  <c r="V43" i="33"/>
  <c r="V31" i="33"/>
  <c r="V41" i="46"/>
  <c r="V31" i="46"/>
  <c r="V30" i="46"/>
  <c r="V29" i="46"/>
  <c r="V45" i="38"/>
  <c r="V35" i="38"/>
  <c r="V34" i="38"/>
  <c r="V33" i="38"/>
  <c r="V41" i="50"/>
  <c r="V31" i="50"/>
  <c r="V30" i="50"/>
  <c r="V29" i="50"/>
  <c r="V45" i="52"/>
  <c r="V35" i="52"/>
  <c r="V34" i="52"/>
  <c r="V33" i="52"/>
  <c r="V43" i="41"/>
  <c r="V33" i="41"/>
  <c r="V32" i="41"/>
  <c r="V31" i="41"/>
  <c r="V32" i="47"/>
  <c r="V33" i="47"/>
  <c r="V43" i="47"/>
  <c r="V34" i="35"/>
  <c r="V35" i="35"/>
  <c r="V45" i="35"/>
  <c r="V32" i="43"/>
  <c r="V33" i="43"/>
  <c r="V43" i="43"/>
  <c r="V32" i="34"/>
  <c r="V33" i="34"/>
  <c r="V43" i="34"/>
  <c r="V31" i="47"/>
  <c r="V33" i="35"/>
  <c r="V31" i="43"/>
  <c r="V31" i="34"/>
  <c r="J26" i="54" l="1"/>
  <c r="H26" i="54"/>
  <c r="J16" i="54"/>
  <c r="H16" i="54"/>
  <c r="J15" i="54"/>
  <c r="H15" i="54"/>
  <c r="J14" i="54"/>
  <c r="H14" i="54"/>
  <c r="J69" i="53" l="1"/>
  <c r="H69" i="53"/>
  <c r="J68" i="53"/>
  <c r="H68" i="53"/>
  <c r="J67" i="53"/>
  <c r="J66" i="53"/>
  <c r="J65" i="53"/>
  <c r="J64" i="53"/>
  <c r="J63" i="53"/>
  <c r="J57" i="53"/>
  <c r="H57" i="53"/>
  <c r="J56" i="53"/>
  <c r="H56" i="53"/>
  <c r="J55" i="53"/>
  <c r="H55" i="53"/>
  <c r="J54" i="53"/>
  <c r="H54" i="53"/>
  <c r="J53" i="53"/>
  <c r="H53" i="53"/>
  <c r="H51" i="53"/>
  <c r="J46" i="53"/>
  <c r="H46" i="53"/>
  <c r="J45" i="53"/>
  <c r="H45" i="53"/>
  <c r="J44" i="53"/>
  <c r="H44" i="53"/>
  <c r="J43" i="53"/>
  <c r="H43" i="53"/>
  <c r="J33" i="53"/>
  <c r="H33" i="53"/>
  <c r="J32" i="53"/>
  <c r="H32" i="53"/>
  <c r="H31" i="53"/>
  <c r="J28" i="53"/>
  <c r="H28" i="53"/>
  <c r="K28" i="53" s="1"/>
  <c r="J27" i="53"/>
  <c r="H27" i="53"/>
  <c r="K27" i="53" s="1"/>
  <c r="J26" i="53"/>
  <c r="H26" i="53"/>
  <c r="K26" i="53" s="1"/>
  <c r="J23" i="53"/>
  <c r="H23" i="53"/>
  <c r="K23" i="53" s="1"/>
  <c r="J22" i="53"/>
  <c r="H22" i="53"/>
  <c r="K22" i="53" s="1"/>
  <c r="J21" i="53"/>
  <c r="H21" i="53"/>
  <c r="K21" i="53" s="1"/>
  <c r="H17" i="53"/>
  <c r="K17" i="53" s="1"/>
  <c r="H16" i="53"/>
  <c r="K16" i="53" s="1"/>
  <c r="J15" i="53"/>
  <c r="H15" i="53"/>
  <c r="K15" i="53" s="1"/>
  <c r="J14" i="53"/>
  <c r="H14" i="53"/>
  <c r="K14" i="53" s="1"/>
  <c r="H14" i="36" l="1"/>
  <c r="K14" i="36" s="1"/>
  <c r="H14" i="47"/>
  <c r="K14" i="47" s="1"/>
  <c r="H14" i="35"/>
  <c r="K14" i="35" s="1"/>
  <c r="H14" i="43"/>
  <c r="H14" i="34"/>
  <c r="K14" i="34" s="1"/>
  <c r="H14" i="42"/>
  <c r="K14" i="42" s="1"/>
  <c r="H14" i="41"/>
  <c r="K14" i="41" s="1"/>
  <c r="H14" i="46"/>
  <c r="K14" i="46" s="1"/>
  <c r="H14" i="38"/>
  <c r="K14" i="38" s="1"/>
  <c r="H14" i="50"/>
  <c r="K14" i="50" s="1"/>
  <c r="H14" i="52"/>
  <c r="H14" i="33"/>
  <c r="K14" i="33" s="1"/>
  <c r="K14" i="49"/>
  <c r="H14" i="39"/>
  <c r="K14" i="39" s="1"/>
  <c r="J43" i="47"/>
  <c r="J45" i="35"/>
  <c r="J43" i="43"/>
  <c r="J43" i="34"/>
  <c r="J43" i="41"/>
  <c r="J41" i="46"/>
  <c r="J45" i="38"/>
  <c r="J41" i="50"/>
  <c r="J45" i="52"/>
  <c r="J43" i="33"/>
  <c r="J41" i="49"/>
  <c r="J43" i="39"/>
  <c r="J33" i="47"/>
  <c r="J32" i="47"/>
  <c r="J31" i="47"/>
  <c r="J35" i="35"/>
  <c r="J34" i="35"/>
  <c r="J33" i="35"/>
  <c r="J33" i="43"/>
  <c r="J32" i="43"/>
  <c r="J31" i="43"/>
  <c r="J33" i="34"/>
  <c r="J32" i="34"/>
  <c r="J31" i="34"/>
  <c r="J33" i="41"/>
  <c r="J32" i="41"/>
  <c r="J31" i="41"/>
  <c r="J31" i="46"/>
  <c r="J30" i="46"/>
  <c r="J29" i="46"/>
  <c r="J35" i="38"/>
  <c r="J34" i="38"/>
  <c r="J33" i="38"/>
  <c r="J31" i="50"/>
  <c r="J30" i="50"/>
  <c r="J29" i="50"/>
  <c r="J35" i="52"/>
  <c r="J34" i="52"/>
  <c r="J33" i="52"/>
  <c r="J33" i="33"/>
  <c r="J32" i="33"/>
  <c r="J31" i="33"/>
  <c r="J31" i="49"/>
  <c r="J30" i="49"/>
  <c r="J29" i="49"/>
  <c r="J33" i="39"/>
  <c r="J32" i="39"/>
  <c r="J31" i="39"/>
  <c r="J67" i="49"/>
  <c r="H67" i="49"/>
  <c r="J66" i="49"/>
  <c r="H66" i="49"/>
  <c r="J65" i="49"/>
  <c r="J64" i="49"/>
  <c r="J62" i="49"/>
  <c r="J61" i="49"/>
  <c r="J55" i="49"/>
  <c r="H55" i="49"/>
  <c r="J54" i="49"/>
  <c r="H54" i="49"/>
  <c r="J53" i="49"/>
  <c r="H53" i="49"/>
  <c r="J52" i="49"/>
  <c r="H52" i="49"/>
  <c r="J51" i="49"/>
  <c r="H51" i="49"/>
  <c r="J50" i="49"/>
  <c r="J49" i="49"/>
  <c r="H49" i="49"/>
  <c r="J48" i="49"/>
  <c r="J47" i="49"/>
  <c r="J46" i="49"/>
  <c r="J45" i="49"/>
  <c r="J44" i="49"/>
  <c r="H44" i="49"/>
  <c r="J43" i="49"/>
  <c r="H43" i="49"/>
  <c r="J42" i="49"/>
  <c r="H42" i="49"/>
  <c r="H41" i="49"/>
  <c r="H31" i="49"/>
  <c r="H30" i="49"/>
  <c r="H29" i="49"/>
  <c r="J26" i="49"/>
  <c r="K26" i="49"/>
  <c r="J25" i="49"/>
  <c r="K25" i="49"/>
  <c r="J24" i="49"/>
  <c r="K24" i="49"/>
  <c r="J21" i="49"/>
  <c r="K21" i="49"/>
  <c r="J20" i="49"/>
  <c r="K20" i="49"/>
  <c r="J19" i="49"/>
  <c r="K19" i="49"/>
  <c r="K16" i="49"/>
  <c r="J15" i="49"/>
  <c r="K15" i="49"/>
  <c r="J14" i="49"/>
  <c r="J69" i="39"/>
  <c r="H69" i="39"/>
  <c r="J68" i="39"/>
  <c r="H68" i="39"/>
  <c r="J67" i="39"/>
  <c r="J66" i="39"/>
  <c r="J65" i="39"/>
  <c r="J64" i="39"/>
  <c r="J63" i="39"/>
  <c r="J57" i="39"/>
  <c r="H57" i="39"/>
  <c r="J56" i="39"/>
  <c r="H56" i="39"/>
  <c r="J55" i="39"/>
  <c r="H55" i="39"/>
  <c r="J54" i="39"/>
  <c r="H54" i="39"/>
  <c r="J53" i="39"/>
  <c r="H53" i="39"/>
  <c r="J52" i="39"/>
  <c r="J51" i="39"/>
  <c r="H51" i="39"/>
  <c r="J50" i="39"/>
  <c r="J49" i="39"/>
  <c r="J48" i="39"/>
  <c r="J47" i="39"/>
  <c r="J46" i="39"/>
  <c r="H46" i="39"/>
  <c r="J45" i="39"/>
  <c r="H45" i="39"/>
  <c r="J44" i="39"/>
  <c r="H44" i="39"/>
  <c r="H43" i="39"/>
  <c r="H33" i="39"/>
  <c r="H32" i="39"/>
  <c r="H31" i="39"/>
  <c r="J28" i="39"/>
  <c r="H28" i="39"/>
  <c r="K28" i="39" s="1"/>
  <c r="J27" i="39"/>
  <c r="H27" i="39"/>
  <c r="K27" i="39" s="1"/>
  <c r="J26" i="39"/>
  <c r="H26" i="39"/>
  <c r="K26" i="39" s="1"/>
  <c r="J23" i="39"/>
  <c r="H23" i="39"/>
  <c r="K23" i="39" s="1"/>
  <c r="J22" i="39"/>
  <c r="H22" i="39"/>
  <c r="K22" i="39" s="1"/>
  <c r="J21" i="39"/>
  <c r="H21" i="39"/>
  <c r="K21" i="39" s="1"/>
  <c r="H17" i="39"/>
  <c r="K17" i="39" s="1"/>
  <c r="H16" i="39"/>
  <c r="K16" i="39" s="1"/>
  <c r="J15" i="39"/>
  <c r="H15" i="39"/>
  <c r="K15" i="39" s="1"/>
  <c r="J14" i="39"/>
  <c r="J69" i="33"/>
  <c r="H69" i="33"/>
  <c r="J68" i="33"/>
  <c r="H68" i="33"/>
  <c r="J67" i="33"/>
  <c r="J66" i="33"/>
  <c r="J65" i="33"/>
  <c r="J64" i="33"/>
  <c r="J63" i="33"/>
  <c r="J57" i="33"/>
  <c r="H57" i="33"/>
  <c r="J56" i="33"/>
  <c r="H56" i="33"/>
  <c r="J55" i="33"/>
  <c r="H55" i="33"/>
  <c r="J54" i="33"/>
  <c r="H54" i="33"/>
  <c r="J53" i="33"/>
  <c r="H53" i="33"/>
  <c r="J52" i="33"/>
  <c r="J51" i="33"/>
  <c r="H51" i="33"/>
  <c r="J50" i="33"/>
  <c r="J49" i="33"/>
  <c r="J48" i="33"/>
  <c r="J47" i="33"/>
  <c r="J46" i="33"/>
  <c r="H46" i="33"/>
  <c r="J45" i="33"/>
  <c r="H45" i="33"/>
  <c r="J44" i="33"/>
  <c r="H44" i="33"/>
  <c r="H43" i="33"/>
  <c r="H33" i="33"/>
  <c r="H32" i="33"/>
  <c r="H31" i="33"/>
  <c r="J28" i="33"/>
  <c r="H28" i="33"/>
  <c r="K28" i="33" s="1"/>
  <c r="J27" i="33"/>
  <c r="H27" i="33"/>
  <c r="K27" i="33" s="1"/>
  <c r="J26" i="33"/>
  <c r="H26" i="33"/>
  <c r="K26" i="33" s="1"/>
  <c r="J23" i="33"/>
  <c r="H23" i="33"/>
  <c r="K23" i="33" s="1"/>
  <c r="J22" i="33"/>
  <c r="H22" i="33"/>
  <c r="K22" i="33" s="1"/>
  <c r="J21" i="33"/>
  <c r="H21" i="33"/>
  <c r="K21" i="33" s="1"/>
  <c r="H17" i="33"/>
  <c r="K17" i="33" s="1"/>
  <c r="H16" i="33"/>
  <c r="K16" i="33" s="1"/>
  <c r="J15" i="33"/>
  <c r="H15" i="33"/>
  <c r="K15" i="33" s="1"/>
  <c r="J14" i="33"/>
  <c r="J69" i="47"/>
  <c r="H69" i="47"/>
  <c r="J68" i="47"/>
  <c r="H68" i="47"/>
  <c r="J67" i="47"/>
  <c r="J66" i="47"/>
  <c r="J65" i="47"/>
  <c r="J64" i="47"/>
  <c r="J63" i="47"/>
  <c r="J57" i="47"/>
  <c r="H57" i="47"/>
  <c r="J56" i="47"/>
  <c r="H56" i="47"/>
  <c r="J55" i="47"/>
  <c r="H55" i="47"/>
  <c r="J54" i="47"/>
  <c r="H54" i="47"/>
  <c r="J53" i="47"/>
  <c r="H53" i="47"/>
  <c r="J52" i="47"/>
  <c r="J51" i="47"/>
  <c r="H51" i="47"/>
  <c r="J50" i="47"/>
  <c r="J49" i="47"/>
  <c r="J48" i="47"/>
  <c r="J47" i="47"/>
  <c r="J46" i="47"/>
  <c r="H46" i="47"/>
  <c r="J45" i="47"/>
  <c r="H45" i="47"/>
  <c r="J44" i="47"/>
  <c r="H44" i="47"/>
  <c r="H43" i="47"/>
  <c r="H33" i="47"/>
  <c r="H32" i="47"/>
  <c r="H31" i="47"/>
  <c r="J28" i="47"/>
  <c r="H28" i="47"/>
  <c r="K28" i="47" s="1"/>
  <c r="J27" i="47"/>
  <c r="H27" i="47"/>
  <c r="K27" i="47" s="1"/>
  <c r="J26" i="47"/>
  <c r="H26" i="47"/>
  <c r="K26" i="47" s="1"/>
  <c r="J23" i="47"/>
  <c r="H23" i="47"/>
  <c r="K23" i="47" s="1"/>
  <c r="J22" i="47"/>
  <c r="H22" i="47"/>
  <c r="K22" i="47" s="1"/>
  <c r="J21" i="47"/>
  <c r="H21" i="47"/>
  <c r="K21" i="47" s="1"/>
  <c r="H17" i="47"/>
  <c r="K17" i="47" s="1"/>
  <c r="H16" i="47"/>
  <c r="K16" i="47" s="1"/>
  <c r="J15" i="47"/>
  <c r="H15" i="47"/>
  <c r="K15" i="47" s="1"/>
  <c r="J14" i="47"/>
  <c r="J71" i="35"/>
  <c r="H71" i="35"/>
  <c r="J70" i="35"/>
  <c r="H70" i="35"/>
  <c r="J69" i="35"/>
  <c r="J68" i="35"/>
  <c r="J67" i="35"/>
  <c r="J66" i="35"/>
  <c r="J65" i="35"/>
  <c r="J59" i="35"/>
  <c r="H59" i="35"/>
  <c r="J58" i="35"/>
  <c r="H58" i="35"/>
  <c r="J57" i="35"/>
  <c r="H57" i="35"/>
  <c r="J56" i="35"/>
  <c r="H56" i="35"/>
  <c r="J55" i="35"/>
  <c r="H55" i="35"/>
  <c r="J54" i="35"/>
  <c r="J53" i="35"/>
  <c r="H53" i="35"/>
  <c r="J52" i="35"/>
  <c r="J51" i="35"/>
  <c r="J50" i="35"/>
  <c r="J49" i="35"/>
  <c r="J48" i="35"/>
  <c r="H48" i="35"/>
  <c r="J47" i="35"/>
  <c r="H47" i="35"/>
  <c r="J46" i="35"/>
  <c r="H46" i="35"/>
  <c r="H45" i="35"/>
  <c r="H35" i="35"/>
  <c r="H34" i="35"/>
  <c r="H33" i="35"/>
  <c r="J30" i="35"/>
  <c r="H30" i="35"/>
  <c r="K30" i="35" s="1"/>
  <c r="J29" i="35"/>
  <c r="H29" i="35"/>
  <c r="K29" i="35" s="1"/>
  <c r="J28" i="35"/>
  <c r="H28" i="35"/>
  <c r="K28" i="35" s="1"/>
  <c r="J25" i="35"/>
  <c r="H25" i="35"/>
  <c r="K25" i="35" s="1"/>
  <c r="J24" i="35"/>
  <c r="H24" i="35"/>
  <c r="K24" i="35" s="1"/>
  <c r="J23" i="35"/>
  <c r="H23" i="35"/>
  <c r="K23" i="35" s="1"/>
  <c r="H17" i="35"/>
  <c r="K17" i="35" s="1"/>
  <c r="H16" i="35"/>
  <c r="K16" i="35" s="1"/>
  <c r="J15" i="35"/>
  <c r="H15" i="35"/>
  <c r="K15" i="35" s="1"/>
  <c r="J14" i="35"/>
  <c r="J69" i="43"/>
  <c r="H69" i="43"/>
  <c r="J68" i="43"/>
  <c r="H68" i="43"/>
  <c r="J67" i="43"/>
  <c r="J66" i="43"/>
  <c r="J65" i="43"/>
  <c r="J64" i="43"/>
  <c r="J63" i="43"/>
  <c r="J57" i="43"/>
  <c r="H57" i="43"/>
  <c r="J56" i="43"/>
  <c r="H56" i="43"/>
  <c r="J55" i="43"/>
  <c r="H55" i="43"/>
  <c r="J54" i="43"/>
  <c r="H54" i="43"/>
  <c r="J53" i="43"/>
  <c r="H53" i="43"/>
  <c r="J52" i="43"/>
  <c r="J51" i="43"/>
  <c r="H51" i="43"/>
  <c r="J50" i="43"/>
  <c r="J49" i="43"/>
  <c r="J48" i="43"/>
  <c r="J47" i="43"/>
  <c r="J46" i="43"/>
  <c r="H46" i="43"/>
  <c r="J45" i="43"/>
  <c r="H45" i="43"/>
  <c r="J44" i="43"/>
  <c r="H44" i="43"/>
  <c r="H43" i="43"/>
  <c r="H33" i="43"/>
  <c r="H32" i="43"/>
  <c r="H31" i="43"/>
  <c r="J28" i="43"/>
  <c r="H28" i="43"/>
  <c r="K28" i="43" s="1"/>
  <c r="J27" i="43"/>
  <c r="H27" i="43"/>
  <c r="K27" i="43" s="1"/>
  <c r="J26" i="43"/>
  <c r="H26" i="43"/>
  <c r="K26" i="43" s="1"/>
  <c r="J23" i="43"/>
  <c r="H23" i="43"/>
  <c r="K23" i="43" s="1"/>
  <c r="J22" i="43"/>
  <c r="H22" i="43"/>
  <c r="K22" i="43" s="1"/>
  <c r="J21" i="43"/>
  <c r="H21" i="43"/>
  <c r="K21" i="43" s="1"/>
  <c r="H17" i="43"/>
  <c r="K17" i="43" s="1"/>
  <c r="H16" i="43"/>
  <c r="K16" i="43" s="1"/>
  <c r="J15" i="43"/>
  <c r="H15" i="43"/>
  <c r="K15" i="43" s="1"/>
  <c r="J14" i="43"/>
  <c r="K14" i="43"/>
  <c r="J69" i="34"/>
  <c r="H69" i="34"/>
  <c r="J68" i="34"/>
  <c r="H68" i="34"/>
  <c r="J67" i="34"/>
  <c r="J66" i="34"/>
  <c r="J65" i="34"/>
  <c r="J64" i="34"/>
  <c r="J63" i="34"/>
  <c r="J57" i="34"/>
  <c r="H57" i="34"/>
  <c r="J56" i="34"/>
  <c r="H56" i="34"/>
  <c r="J55" i="34"/>
  <c r="H55" i="34"/>
  <c r="J54" i="34"/>
  <c r="H54" i="34"/>
  <c r="J53" i="34"/>
  <c r="H53" i="34"/>
  <c r="J52" i="34"/>
  <c r="J51" i="34"/>
  <c r="H51" i="34"/>
  <c r="J50" i="34"/>
  <c r="J49" i="34"/>
  <c r="J48" i="34"/>
  <c r="J47" i="34"/>
  <c r="J46" i="34"/>
  <c r="H46" i="34"/>
  <c r="J45" i="34"/>
  <c r="H45" i="34"/>
  <c r="J44" i="34"/>
  <c r="H44" i="34"/>
  <c r="H43" i="34"/>
  <c r="H33" i="34"/>
  <c r="H32" i="34"/>
  <c r="H31" i="34"/>
  <c r="J28" i="34"/>
  <c r="H28" i="34"/>
  <c r="K28" i="34" s="1"/>
  <c r="J27" i="34"/>
  <c r="H27" i="34"/>
  <c r="K27" i="34" s="1"/>
  <c r="J26" i="34"/>
  <c r="H26" i="34"/>
  <c r="K26" i="34" s="1"/>
  <c r="J23" i="34"/>
  <c r="H23" i="34"/>
  <c r="K23" i="34" s="1"/>
  <c r="J22" i="34"/>
  <c r="H22" i="34"/>
  <c r="K22" i="34" s="1"/>
  <c r="J21" i="34"/>
  <c r="H21" i="34"/>
  <c r="K21" i="34" s="1"/>
  <c r="H17" i="34"/>
  <c r="K17" i="34" s="1"/>
  <c r="H16" i="34"/>
  <c r="K16" i="34" s="1"/>
  <c r="J15" i="34"/>
  <c r="H15" i="34"/>
  <c r="K15" i="34" s="1"/>
  <c r="J14" i="34"/>
  <c r="J46" i="42"/>
  <c r="H46" i="42"/>
  <c r="J45" i="42"/>
  <c r="H45" i="42"/>
  <c r="J44" i="42"/>
  <c r="J43" i="42"/>
  <c r="J42" i="42"/>
  <c r="J41" i="42"/>
  <c r="J40" i="42"/>
  <c r="J34" i="42"/>
  <c r="H34" i="42"/>
  <c r="J33" i="42"/>
  <c r="H33" i="42"/>
  <c r="J32" i="42"/>
  <c r="H32" i="42"/>
  <c r="J31" i="42"/>
  <c r="H31" i="42"/>
  <c r="J30" i="42"/>
  <c r="H30" i="42"/>
  <c r="J29" i="42"/>
  <c r="J28" i="42"/>
  <c r="H28" i="42"/>
  <c r="J27" i="42"/>
  <c r="J26" i="42"/>
  <c r="J24" i="42"/>
  <c r="J23" i="42"/>
  <c r="H23" i="42"/>
  <c r="J22" i="42"/>
  <c r="H22" i="42"/>
  <c r="J21" i="42"/>
  <c r="H21" i="42"/>
  <c r="K16" i="42"/>
  <c r="J15" i="42"/>
  <c r="H15" i="42"/>
  <c r="K15" i="42" s="1"/>
  <c r="J14" i="42"/>
  <c r="J69" i="41"/>
  <c r="H69" i="41"/>
  <c r="J68" i="41"/>
  <c r="H68" i="41"/>
  <c r="J67" i="41"/>
  <c r="J66" i="41"/>
  <c r="J65" i="41"/>
  <c r="J64" i="41"/>
  <c r="J63" i="41"/>
  <c r="J57" i="41"/>
  <c r="H57" i="41"/>
  <c r="J56" i="41"/>
  <c r="H56" i="41"/>
  <c r="J55" i="41"/>
  <c r="H55" i="41"/>
  <c r="J54" i="41"/>
  <c r="H54" i="41"/>
  <c r="J53" i="41"/>
  <c r="H53" i="41"/>
  <c r="J52" i="41"/>
  <c r="J51" i="41"/>
  <c r="H51" i="41"/>
  <c r="J50" i="41"/>
  <c r="J49" i="41"/>
  <c r="J48" i="41"/>
  <c r="J47" i="41"/>
  <c r="J46" i="41"/>
  <c r="H46" i="41"/>
  <c r="J45" i="41"/>
  <c r="H45" i="41"/>
  <c r="J44" i="41"/>
  <c r="H44" i="41"/>
  <c r="H43" i="41"/>
  <c r="H33" i="41"/>
  <c r="H32" i="41"/>
  <c r="H31" i="41"/>
  <c r="J28" i="41"/>
  <c r="H28" i="41"/>
  <c r="K28" i="41" s="1"/>
  <c r="J27" i="41"/>
  <c r="H27" i="41"/>
  <c r="K27" i="41" s="1"/>
  <c r="J26" i="41"/>
  <c r="H26" i="41"/>
  <c r="K26" i="41" s="1"/>
  <c r="J23" i="41"/>
  <c r="H23" i="41"/>
  <c r="K23" i="41" s="1"/>
  <c r="J22" i="41"/>
  <c r="H22" i="41"/>
  <c r="K22" i="41" s="1"/>
  <c r="J21" i="41"/>
  <c r="H21" i="41"/>
  <c r="K21" i="41" s="1"/>
  <c r="H17" i="41"/>
  <c r="K17" i="41" s="1"/>
  <c r="H16" i="41"/>
  <c r="K16" i="41" s="1"/>
  <c r="J15" i="41"/>
  <c r="H15" i="41"/>
  <c r="K15" i="41" s="1"/>
  <c r="J14" i="41"/>
  <c r="J67" i="46"/>
  <c r="H67" i="46"/>
  <c r="J66" i="46"/>
  <c r="H66" i="46"/>
  <c r="J65" i="46"/>
  <c r="J64" i="46"/>
  <c r="J63" i="46"/>
  <c r="J62" i="46"/>
  <c r="J61" i="46"/>
  <c r="J55" i="46"/>
  <c r="H55" i="46"/>
  <c r="J54" i="46"/>
  <c r="H54" i="46"/>
  <c r="J53" i="46"/>
  <c r="H53" i="46"/>
  <c r="J52" i="46"/>
  <c r="H52" i="46"/>
  <c r="J51" i="46"/>
  <c r="H51" i="46"/>
  <c r="J50" i="46"/>
  <c r="J49" i="46"/>
  <c r="H49" i="46"/>
  <c r="J48" i="46"/>
  <c r="J47" i="46"/>
  <c r="J46" i="46"/>
  <c r="J45" i="46"/>
  <c r="J44" i="46"/>
  <c r="H44" i="46"/>
  <c r="J43" i="46"/>
  <c r="H43" i="46"/>
  <c r="J42" i="46"/>
  <c r="H42" i="46"/>
  <c r="H41" i="46"/>
  <c r="H31" i="46"/>
  <c r="H30" i="46"/>
  <c r="H29" i="46"/>
  <c r="J26" i="46"/>
  <c r="H26" i="46"/>
  <c r="K26" i="46" s="1"/>
  <c r="J25" i="46"/>
  <c r="H25" i="46"/>
  <c r="K25" i="46" s="1"/>
  <c r="J24" i="46"/>
  <c r="H24" i="46"/>
  <c r="K24" i="46" s="1"/>
  <c r="J21" i="46"/>
  <c r="H21" i="46"/>
  <c r="K21" i="46" s="1"/>
  <c r="J20" i="46"/>
  <c r="H20" i="46"/>
  <c r="K20" i="46" s="1"/>
  <c r="J19" i="46"/>
  <c r="H19" i="46"/>
  <c r="K19" i="46" s="1"/>
  <c r="H16" i="46"/>
  <c r="K16" i="46" s="1"/>
  <c r="J15" i="46"/>
  <c r="H15" i="46"/>
  <c r="K15" i="46" s="1"/>
  <c r="J14" i="46"/>
  <c r="J71" i="38"/>
  <c r="H71" i="38"/>
  <c r="J70" i="38"/>
  <c r="H70" i="38"/>
  <c r="J69" i="38"/>
  <c r="J68" i="38"/>
  <c r="J67" i="38"/>
  <c r="J66" i="38"/>
  <c r="J65" i="38"/>
  <c r="J59" i="38"/>
  <c r="H59" i="38"/>
  <c r="J58" i="38"/>
  <c r="H58" i="38"/>
  <c r="J57" i="38"/>
  <c r="H57" i="38"/>
  <c r="J56" i="38"/>
  <c r="H56" i="38"/>
  <c r="J55" i="38"/>
  <c r="H55" i="38"/>
  <c r="J54" i="38"/>
  <c r="J53" i="38"/>
  <c r="H53" i="38"/>
  <c r="J52" i="38"/>
  <c r="J51" i="38"/>
  <c r="J50" i="38"/>
  <c r="J49" i="38"/>
  <c r="J48" i="38"/>
  <c r="H48" i="38"/>
  <c r="J47" i="38"/>
  <c r="H47" i="38"/>
  <c r="J46" i="38"/>
  <c r="H46" i="38"/>
  <c r="H45" i="38"/>
  <c r="H35" i="38"/>
  <c r="H34" i="38"/>
  <c r="H33" i="38"/>
  <c r="J30" i="38"/>
  <c r="H30" i="38"/>
  <c r="K30" i="38" s="1"/>
  <c r="J29" i="38"/>
  <c r="H29" i="38"/>
  <c r="K29" i="38" s="1"/>
  <c r="J28" i="38"/>
  <c r="H28" i="38"/>
  <c r="K28" i="38" s="1"/>
  <c r="J25" i="38"/>
  <c r="H25" i="38"/>
  <c r="K25" i="38" s="1"/>
  <c r="J24" i="38"/>
  <c r="H24" i="38"/>
  <c r="K24" i="38" s="1"/>
  <c r="J23" i="38"/>
  <c r="H23" i="38"/>
  <c r="K23" i="38" s="1"/>
  <c r="H16" i="38"/>
  <c r="K16" i="38" s="1"/>
  <c r="J15" i="38"/>
  <c r="H15" i="38"/>
  <c r="K15" i="38" s="1"/>
  <c r="J14" i="38"/>
  <c r="J67" i="50"/>
  <c r="H67" i="50"/>
  <c r="J66" i="50"/>
  <c r="H66" i="50"/>
  <c r="J65" i="50"/>
  <c r="J64" i="50"/>
  <c r="J63" i="50"/>
  <c r="J62" i="50"/>
  <c r="J61" i="50"/>
  <c r="J55" i="50"/>
  <c r="H55" i="50"/>
  <c r="J54" i="50"/>
  <c r="H54" i="50"/>
  <c r="J53" i="50"/>
  <c r="H53" i="50"/>
  <c r="J52" i="50"/>
  <c r="H52" i="50"/>
  <c r="J51" i="50"/>
  <c r="H51" i="50"/>
  <c r="J50" i="50"/>
  <c r="J49" i="50"/>
  <c r="H49" i="50"/>
  <c r="J48" i="50"/>
  <c r="J47" i="50"/>
  <c r="J46" i="50"/>
  <c r="J45" i="50"/>
  <c r="J44" i="50"/>
  <c r="H44" i="50"/>
  <c r="J43" i="50"/>
  <c r="H43" i="50"/>
  <c r="J42" i="50"/>
  <c r="H42" i="50"/>
  <c r="H41" i="50"/>
  <c r="H31" i="50"/>
  <c r="H30" i="50"/>
  <c r="H29" i="50"/>
  <c r="J26" i="50"/>
  <c r="H26" i="50"/>
  <c r="K26" i="50" s="1"/>
  <c r="J25" i="50"/>
  <c r="H25" i="50"/>
  <c r="K25" i="50" s="1"/>
  <c r="J24" i="50"/>
  <c r="H24" i="50"/>
  <c r="K24" i="50" s="1"/>
  <c r="J21" i="50"/>
  <c r="H21" i="50"/>
  <c r="K21" i="50" s="1"/>
  <c r="J20" i="50"/>
  <c r="H20" i="50"/>
  <c r="K20" i="50" s="1"/>
  <c r="J19" i="50"/>
  <c r="H19" i="50"/>
  <c r="K19" i="50" s="1"/>
  <c r="H16" i="50"/>
  <c r="K16" i="50" s="1"/>
  <c r="J15" i="50"/>
  <c r="H15" i="50"/>
  <c r="K15" i="50" s="1"/>
  <c r="J14" i="50"/>
  <c r="J39" i="48"/>
  <c r="H39" i="48"/>
  <c r="J38" i="48"/>
  <c r="H38" i="48"/>
  <c r="J37" i="48"/>
  <c r="J36" i="48"/>
  <c r="J35" i="48"/>
  <c r="J34" i="48"/>
  <c r="J33" i="48"/>
  <c r="J27" i="48"/>
  <c r="H27" i="48"/>
  <c r="J26" i="48"/>
  <c r="H26" i="48"/>
  <c r="J25" i="48"/>
  <c r="H25" i="48"/>
  <c r="J24" i="48"/>
  <c r="H24" i="48"/>
  <c r="J23" i="48"/>
  <c r="H23" i="48"/>
  <c r="J22" i="48"/>
  <c r="J21" i="48"/>
  <c r="H21" i="48"/>
  <c r="J20" i="48"/>
  <c r="J19" i="48"/>
  <c r="J18" i="48"/>
  <c r="J17" i="48"/>
  <c r="J16" i="48"/>
  <c r="H16" i="48"/>
  <c r="J15" i="48"/>
  <c r="H15" i="48"/>
  <c r="J14" i="48"/>
  <c r="H14" i="48"/>
  <c r="H17" i="36"/>
  <c r="K17" i="36" s="1"/>
  <c r="H16" i="36"/>
  <c r="K16" i="36" s="1"/>
  <c r="J15" i="36"/>
  <c r="H15" i="36"/>
  <c r="K15" i="36" s="1"/>
  <c r="J14" i="36"/>
  <c r="J71" i="52"/>
  <c r="J70" i="52"/>
  <c r="J65" i="52"/>
  <c r="J66" i="52"/>
  <c r="J67" i="52"/>
  <c r="J68" i="52"/>
  <c r="J69" i="52"/>
  <c r="H71" i="52"/>
  <c r="H70" i="52"/>
  <c r="H55" i="52"/>
  <c r="H56" i="52"/>
  <c r="H57" i="52"/>
  <c r="H58" i="52"/>
  <c r="H59" i="52"/>
  <c r="H53" i="52"/>
  <c r="H48" i="52"/>
  <c r="H45" i="52"/>
  <c r="H33" i="52"/>
  <c r="H46" i="52"/>
  <c r="J46" i="52"/>
  <c r="J47" i="52"/>
  <c r="H47" i="52"/>
  <c r="H35" i="52"/>
  <c r="H34" i="52"/>
  <c r="H30" i="52"/>
  <c r="H29" i="52"/>
  <c r="H28" i="52"/>
  <c r="H25" i="52"/>
  <c r="H24" i="52"/>
  <c r="H23" i="52"/>
  <c r="H17" i="52"/>
  <c r="K17" i="52" s="1"/>
  <c r="H16" i="52"/>
  <c r="K16" i="52" s="1"/>
  <c r="H15" i="52"/>
  <c r="J59" i="52" l="1"/>
  <c r="J58" i="52"/>
  <c r="J57" i="52"/>
  <c r="J56" i="52"/>
  <c r="J55" i="52"/>
  <c r="J54" i="52"/>
  <c r="J53" i="52"/>
  <c r="J52" i="52"/>
  <c r="J51" i="52"/>
  <c r="J50" i="52"/>
  <c r="J49" i="52"/>
  <c r="J48" i="52"/>
  <c r="J29" i="52" l="1"/>
  <c r="J30" i="52"/>
  <c r="K30" i="52" l="1"/>
  <c r="K29" i="52"/>
  <c r="K28" i="52"/>
  <c r="J28" i="52"/>
  <c r="J25" i="52"/>
  <c r="K25" i="52"/>
  <c r="J24" i="52"/>
  <c r="K24" i="52"/>
  <c r="K23" i="52"/>
  <c r="J23" i="52"/>
  <c r="K15" i="52"/>
  <c r="J15" i="52"/>
  <c r="K14" i="52"/>
  <c r="J14" i="52"/>
</calcChain>
</file>

<file path=xl/sharedStrings.xml><?xml version="1.0" encoding="utf-8"?>
<sst xmlns="http://schemas.openxmlformats.org/spreadsheetml/2006/main" count="7974" uniqueCount="87">
  <si>
    <t>µ</t>
  </si>
  <si>
    <t>Monster</t>
  </si>
  <si>
    <t>Nr.</t>
  </si>
  <si>
    <t>parameter</t>
  </si>
  <si>
    <t>eenheid</t>
  </si>
  <si>
    <t>z-score</t>
  </si>
  <si>
    <t>Labocode:</t>
  </si>
  <si>
    <r>
      <t>σ</t>
    </r>
    <r>
      <rPr>
        <b/>
        <vertAlign val="subscript"/>
        <sz val="11"/>
        <color theme="1"/>
        <rFont val="Calibri"/>
        <family val="2"/>
      </rPr>
      <t>P</t>
    </r>
  </si>
  <si>
    <r>
      <t xml:space="preserve">type </t>
    </r>
    <r>
      <rPr>
        <b/>
        <sz val="11"/>
        <color theme="1"/>
        <rFont val="Calibri"/>
        <family val="2"/>
      </rPr>
      <t>σ</t>
    </r>
    <r>
      <rPr>
        <b/>
        <vertAlign val="subscript"/>
        <sz val="11"/>
        <color theme="1"/>
        <rFont val="Calibri"/>
        <family val="2"/>
        <scheme val="minor"/>
      </rPr>
      <t>P</t>
    </r>
  </si>
  <si>
    <t>Matrix</t>
  </si>
  <si>
    <t>Gerapp. waarde</t>
  </si>
  <si>
    <t xml:space="preserve"> Individueel rapport, bijlage bij rapport :</t>
  </si>
  <si>
    <t>stap 3</t>
  </si>
  <si>
    <t>gas</t>
  </si>
  <si>
    <t>CO2</t>
  </si>
  <si>
    <t>vol%</t>
  </si>
  <si>
    <t>stap 2</t>
  </si>
  <si>
    <t>stap 9</t>
  </si>
  <si>
    <t>O2</t>
  </si>
  <si>
    <t>stap 8</t>
  </si>
  <si>
    <t>stap 7</t>
  </si>
  <si>
    <t>stap 5</t>
  </si>
  <si>
    <t>stap 1</t>
  </si>
  <si>
    <t>mg/Nm³</t>
  </si>
  <si>
    <t>stap 6</t>
  </si>
  <si>
    <t>SO2</t>
  </si>
  <si>
    <t>stap 4</t>
  </si>
  <si>
    <t>CO</t>
  </si>
  <si>
    <t xml:space="preserve"> stap13</t>
  </si>
  <si>
    <t>TOC</t>
  </si>
  <si>
    <t>mgC/Nm³</t>
  </si>
  <si>
    <t xml:space="preserve"> stap12</t>
  </si>
  <si>
    <t xml:space="preserve"> stap11</t>
  </si>
  <si>
    <t xml:space="preserve"> stap10</t>
  </si>
  <si>
    <t xml:space="preserve"> stap9</t>
  </si>
  <si>
    <t xml:space="preserve"> stap8</t>
  </si>
  <si>
    <t xml:space="preserve"> stap7</t>
  </si>
  <si>
    <t xml:space="preserve"> stap6</t>
  </si>
  <si>
    <t xml:space="preserve"> stap5</t>
  </si>
  <si>
    <t xml:space="preserve"> stap4</t>
  </si>
  <si>
    <t xml:space="preserve"> stap3</t>
  </si>
  <si>
    <t xml:space="preserve"> stap2</t>
  </si>
  <si>
    <t xml:space="preserve"> stap1</t>
  </si>
  <si>
    <t>stof</t>
  </si>
  <si>
    <t>massatoename</t>
  </si>
  <si>
    <t>mg</t>
  </si>
  <si>
    <t>stof hoge conc 1e set filter 3</t>
  </si>
  <si>
    <t>stof hoge conc 1e set filter 2</t>
  </si>
  <si>
    <t>stof hoge conc 1e set filter 1</t>
  </si>
  <si>
    <t>stof lage conc 1e set filter 3</t>
  </si>
  <si>
    <t>stof lage conc 1e set filter 2</t>
  </si>
  <si>
    <t>stof lage conc 1e set filter 1</t>
  </si>
  <si>
    <t>Waterdampgehalte</t>
  </si>
  <si>
    <t>vol % in natte gas</t>
  </si>
  <si>
    <t>Snelheid hoog-3</t>
  </si>
  <si>
    <t>m/s</t>
  </si>
  <si>
    <t>Snelheid hoog-2</t>
  </si>
  <si>
    <t>Snelheid hoog-1</t>
  </si>
  <si>
    <t>Snelheid laag-3</t>
  </si>
  <si>
    <t>Snelheid laag-2</t>
  </si>
  <si>
    <t>Snelheid laag-1</t>
  </si>
  <si>
    <t>zand</t>
  </si>
  <si>
    <t>Temperatuur</t>
  </si>
  <si>
    <t>°C</t>
  </si>
  <si>
    <t>Volume</t>
  </si>
  <si>
    <t>Nl dr</t>
  </si>
  <si>
    <t>Referentie-
waarde</t>
  </si>
  <si>
    <t>INFORMATIEVE STATISTISCHE VERWERKING</t>
  </si>
  <si>
    <t>Versie : 1</t>
  </si>
  <si>
    <t>% Afwijking
of Abs afwijking</t>
  </si>
  <si>
    <t>EVALUATIE TOV REFERENTIEWAARDE</t>
  </si>
  <si>
    <t>stof lage conc 1e set filter 4</t>
  </si>
  <si>
    <t>stof lage conc 1e set filter 5</t>
  </si>
  <si>
    <t>stof hoge conc 1e set filter 4</t>
  </si>
  <si>
    <t>stof hoge conc 1e set filter 5</t>
  </si>
  <si>
    <t>1</t>
  </si>
  <si>
    <t>NOX (uitgedrukt als NO2)</t>
  </si>
  <si>
    <t xml:space="preserve"> </t>
  </si>
  <si>
    <t>&lt;0,5</t>
  </si>
  <si>
    <t>&lt;1</t>
  </si>
  <si>
    <t>&lt;3</t>
  </si>
  <si>
    <t>&lt;0,2</t>
  </si>
  <si>
    <t>&lt;2</t>
  </si>
  <si>
    <t>&lt;0,7</t>
  </si>
  <si>
    <t>&lt;1,0</t>
  </si>
  <si>
    <t/>
  </si>
  <si>
    <t xml:space="preserve">Rapportnr. : 2025/EI/R/3479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</si>
</sst>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€_-;\-* #,##0.00\ _€_-;_-* &quot;-&quot;??\ _€_-;_-@_-"/>
    <numFmt numFmtId="165" formatCode="_-* #,##0.00\ _B_F_-;\-* #,##0.00\ _B_F_-;_-* &quot;-&quot;??\ _B_F_-;_-@_-"/>
    <numFmt numFmtId="166" formatCode="0.0"/>
    <numFmt numFmtId="167" formatCode="0.000"/>
    <numFmt numFmtId="168" formatCode="0.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sz val="14"/>
      <color theme="1"/>
      <name val="Calibri"/>
      <family val="2"/>
      <scheme val="minor"/>
    </font>
    <font>
      <sz val="10"/>
      <name val="Times New Roman"/>
      <family val="1"/>
    </font>
    <font>
      <b/>
      <vertAlign val="subscript"/>
      <sz val="11"/>
      <color theme="1"/>
      <name val="Calibri"/>
      <family val="2"/>
    </font>
    <font>
      <b/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12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1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3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12" fillId="3" borderId="20" xfId="0" applyFont="1" applyFill="1" applyBorder="1" applyAlignment="1">
      <alignment horizontal="left"/>
    </xf>
    <xf numFmtId="0" fontId="12" fillId="3" borderId="0" xfId="0" applyFont="1" applyFill="1" applyAlignment="1">
      <alignment horizontal="left"/>
    </xf>
    <xf numFmtId="0" fontId="12" fillId="3" borderId="21" xfId="0" applyFont="1" applyFill="1" applyBorder="1" applyAlignment="1">
      <alignment horizontal="left"/>
    </xf>
    <xf numFmtId="0" fontId="12" fillId="3" borderId="17" xfId="0" applyFont="1" applyFill="1" applyBorder="1" applyAlignment="1">
      <alignment horizontal="left"/>
    </xf>
    <xf numFmtId="0" fontId="12" fillId="3" borderId="18" xfId="0" applyFont="1" applyFill="1" applyBorder="1" applyAlignment="1">
      <alignment horizontal="left"/>
    </xf>
    <xf numFmtId="0" fontId="12" fillId="3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/>
    </xf>
    <xf numFmtId="49" fontId="0" fillId="5" borderId="6" xfId="0" applyNumberFormat="1" applyFill="1" applyBorder="1"/>
    <xf numFmtId="49" fontId="0" fillId="5" borderId="7" xfId="0" applyNumberFormat="1" applyFill="1" applyBorder="1" applyAlignment="1">
      <alignment horizontal="center"/>
    </xf>
    <xf numFmtId="49" fontId="0" fillId="5" borderId="7" xfId="0" applyNumberFormat="1" applyFill="1" applyBorder="1" applyAlignment="1">
      <alignment horizontal="left"/>
    </xf>
    <xf numFmtId="2" fontId="11" fillId="5" borderId="7" xfId="0" applyNumberFormat="1" applyFont="1" applyFill="1" applyBorder="1" applyAlignment="1">
      <alignment horizontal="center"/>
    </xf>
    <xf numFmtId="2" fontId="0" fillId="5" borderId="7" xfId="0" applyNumberFormat="1" applyFill="1" applyBorder="1" applyAlignment="1">
      <alignment horizontal="center"/>
    </xf>
    <xf numFmtId="1" fontId="0" fillId="5" borderId="7" xfId="120" applyNumberFormat="1" applyFont="1" applyFill="1" applyBorder="1" applyAlignment="1">
      <alignment horizontal="center"/>
    </xf>
    <xf numFmtId="1" fontId="0" fillId="5" borderId="7" xfId="0" applyNumberFormat="1" applyFill="1" applyBorder="1" applyAlignment="1">
      <alignment horizontal="center"/>
    </xf>
    <xf numFmtId="2" fontId="12" fillId="3" borderId="18" xfId="0" applyNumberFormat="1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 vertical="center" wrapText="1"/>
    </xf>
    <xf numFmtId="2" fontId="0" fillId="5" borderId="7" xfId="120" applyNumberFormat="1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 vertical="center"/>
    </xf>
    <xf numFmtId="49" fontId="0" fillId="5" borderId="23" xfId="0" applyNumberFormat="1" applyFill="1" applyBorder="1" applyAlignment="1">
      <alignment horizontal="center"/>
    </xf>
    <xf numFmtId="166" fontId="11" fillId="5" borderId="7" xfId="0" applyNumberFormat="1" applyFont="1" applyFill="1" applyBorder="1" applyAlignment="1">
      <alignment horizontal="center"/>
    </xf>
    <xf numFmtId="2" fontId="13" fillId="0" borderId="22" xfId="0" applyNumberFormat="1" applyFont="1" applyBorder="1" applyAlignment="1">
      <alignment horizontal="center"/>
    </xf>
    <xf numFmtId="2" fontId="13" fillId="4" borderId="22" xfId="0" applyNumberFormat="1" applyFont="1" applyFill="1" applyBorder="1" applyAlignment="1">
      <alignment horizontal="center"/>
    </xf>
    <xf numFmtId="166" fontId="0" fillId="5" borderId="7" xfId="0" applyNumberFormat="1" applyFill="1" applyBorder="1" applyAlignment="1">
      <alignment horizontal="center"/>
    </xf>
    <xf numFmtId="1" fontId="0" fillId="5" borderId="22" xfId="120" applyNumberFormat="1" applyFont="1" applyFill="1" applyBorder="1" applyAlignment="1">
      <alignment horizontal="center"/>
    </xf>
    <xf numFmtId="1" fontId="11" fillId="5" borderId="7" xfId="0" applyNumberFormat="1" applyFont="1" applyFill="1" applyBorder="1" applyAlignment="1">
      <alignment horizontal="center"/>
    </xf>
    <xf numFmtId="49" fontId="0" fillId="6" borderId="6" xfId="0" applyNumberFormat="1" applyFill="1" applyBorder="1"/>
    <xf numFmtId="49" fontId="0" fillId="6" borderId="23" xfId="0" applyNumberFormat="1" applyFill="1" applyBorder="1" applyAlignment="1">
      <alignment horizontal="center"/>
    </xf>
    <xf numFmtId="49" fontId="0" fillId="6" borderId="7" xfId="0" applyNumberFormat="1" applyFill="1" applyBorder="1" applyAlignment="1">
      <alignment horizontal="left"/>
    </xf>
    <xf numFmtId="49" fontId="0" fillId="6" borderId="7" xfId="0" applyNumberFormat="1" applyFill="1" applyBorder="1" applyAlignment="1">
      <alignment horizontal="center"/>
    </xf>
    <xf numFmtId="2" fontId="11" fillId="6" borderId="0" xfId="0" applyNumberFormat="1" applyFont="1" applyFill="1" applyAlignment="1">
      <alignment horizontal="center"/>
    </xf>
    <xf numFmtId="2" fontId="11" fillId="6" borderId="7" xfId="0" applyNumberFormat="1" applyFont="1" applyFill="1" applyBorder="1" applyAlignment="1">
      <alignment horizontal="center"/>
    </xf>
    <xf numFmtId="2" fontId="0" fillId="6" borderId="7" xfId="0" applyNumberFormat="1" applyFill="1" applyBorder="1" applyAlignment="1">
      <alignment horizontal="center"/>
    </xf>
    <xf numFmtId="1" fontId="0" fillId="6" borderId="7" xfId="120" applyNumberFormat="1" applyFont="1" applyFill="1" applyBorder="1" applyAlignment="1">
      <alignment horizontal="center"/>
    </xf>
    <xf numFmtId="166" fontId="11" fillId="6" borderId="0" xfId="0" applyNumberFormat="1" applyFont="1" applyFill="1" applyAlignment="1">
      <alignment horizontal="center"/>
    </xf>
    <xf numFmtId="166" fontId="11" fillId="6" borderId="7" xfId="0" applyNumberFormat="1" applyFont="1" applyFill="1" applyBorder="1" applyAlignment="1">
      <alignment horizontal="center"/>
    </xf>
    <xf numFmtId="1" fontId="0" fillId="6" borderId="7" xfId="0" applyNumberFormat="1" applyFill="1" applyBorder="1" applyAlignment="1">
      <alignment horizontal="center"/>
    </xf>
    <xf numFmtId="1" fontId="11" fillId="6" borderId="0" xfId="0" applyNumberFormat="1" applyFont="1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11" fillId="6" borderId="0" xfId="0" applyFont="1" applyFill="1"/>
    <xf numFmtId="2" fontId="0" fillId="6" borderId="0" xfId="0" applyNumberFormat="1" applyFill="1"/>
    <xf numFmtId="49" fontId="0" fillId="6" borderId="26" xfId="0" applyNumberFormat="1" applyFill="1" applyBorder="1"/>
    <xf numFmtId="49" fontId="0" fillId="6" borderId="27" xfId="0" applyNumberFormat="1" applyFill="1" applyBorder="1" applyAlignment="1">
      <alignment horizontal="center"/>
    </xf>
    <xf numFmtId="49" fontId="0" fillId="6" borderId="4" xfId="0" applyNumberFormat="1" applyFill="1" applyBorder="1" applyAlignment="1">
      <alignment horizontal="left"/>
    </xf>
    <xf numFmtId="49" fontId="0" fillId="6" borderId="4" xfId="0" applyNumberFormat="1" applyFill="1" applyBorder="1" applyAlignment="1">
      <alignment horizontal="center"/>
    </xf>
    <xf numFmtId="49" fontId="11" fillId="6" borderId="4" xfId="0" applyNumberFormat="1" applyFont="1" applyFill="1" applyBorder="1" applyAlignment="1">
      <alignment horizontal="center"/>
    </xf>
    <xf numFmtId="2" fontId="0" fillId="6" borderId="4" xfId="0" applyNumberFormat="1" applyFill="1" applyBorder="1" applyAlignment="1">
      <alignment horizontal="center"/>
    </xf>
    <xf numFmtId="49" fontId="0" fillId="6" borderId="5" xfId="0" applyNumberFormat="1" applyFill="1" applyBorder="1" applyAlignment="1">
      <alignment horizontal="center"/>
    </xf>
    <xf numFmtId="49" fontId="11" fillId="6" borderId="7" xfId="0" applyNumberFormat="1" applyFont="1" applyFill="1" applyBorder="1" applyAlignment="1">
      <alignment horizontal="center"/>
    </xf>
    <xf numFmtId="49" fontId="0" fillId="6" borderId="22" xfId="0" applyNumberFormat="1" applyFill="1" applyBorder="1" applyAlignment="1">
      <alignment horizontal="center"/>
    </xf>
    <xf numFmtId="2" fontId="16" fillId="6" borderId="7" xfId="0" applyNumberFormat="1" applyFont="1" applyFill="1" applyBorder="1" applyAlignment="1">
      <alignment horizontal="center"/>
    </xf>
    <xf numFmtId="49" fontId="16" fillId="6" borderId="7" xfId="0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12" xfId="0" applyFill="1" applyBorder="1"/>
    <xf numFmtId="2" fontId="0" fillId="6" borderId="12" xfId="0" applyNumberFormat="1" applyFill="1" applyBorder="1"/>
    <xf numFmtId="0" fontId="0" fillId="6" borderId="13" xfId="0" applyFill="1" applyBorder="1"/>
    <xf numFmtId="0" fontId="11" fillId="6" borderId="0" xfId="0" applyFont="1" applyFill="1" applyAlignment="1">
      <alignment horizontal="center"/>
    </xf>
    <xf numFmtId="0" fontId="12" fillId="6" borderId="0" xfId="0" applyFont="1" applyFill="1" applyAlignment="1">
      <alignment horizontal="left"/>
    </xf>
    <xf numFmtId="0" fontId="0" fillId="6" borderId="0" xfId="0" applyFill="1" applyAlignment="1">
      <alignment vertical="center"/>
    </xf>
    <xf numFmtId="1" fontId="0" fillId="6" borderId="0" xfId="0" applyNumberFormat="1" applyFill="1"/>
    <xf numFmtId="1" fontId="11" fillId="6" borderId="7" xfId="0" applyNumberFormat="1" applyFont="1" applyFill="1" applyBorder="1" applyAlignment="1">
      <alignment horizontal="center"/>
    </xf>
    <xf numFmtId="2" fontId="13" fillId="6" borderId="22" xfId="0" applyNumberFormat="1" applyFont="1" applyFill="1" applyBorder="1" applyAlignment="1">
      <alignment horizontal="center"/>
    </xf>
    <xf numFmtId="166" fontId="0" fillId="6" borderId="7" xfId="0" applyNumberFormat="1" applyFill="1" applyBorder="1" applyAlignment="1">
      <alignment horizontal="center"/>
    </xf>
    <xf numFmtId="49" fontId="0" fillId="6" borderId="8" xfId="0" applyNumberFormat="1" applyFill="1" applyBorder="1"/>
    <xf numFmtId="49" fontId="0" fillId="6" borderId="25" xfId="0" applyNumberFormat="1" applyFill="1" applyBorder="1" applyAlignment="1">
      <alignment horizontal="center"/>
    </xf>
    <xf numFmtId="49" fontId="0" fillId="6" borderId="9" xfId="0" applyNumberFormat="1" applyFill="1" applyBorder="1" applyAlignment="1">
      <alignment horizontal="left"/>
    </xf>
    <xf numFmtId="49" fontId="0" fillId="6" borderId="9" xfId="0" applyNumberFormat="1" applyFill="1" applyBorder="1" applyAlignment="1">
      <alignment horizontal="center"/>
    </xf>
    <xf numFmtId="2" fontId="11" fillId="6" borderId="9" xfId="0" applyNumberFormat="1" applyFont="1" applyFill="1" applyBorder="1" applyAlignment="1">
      <alignment horizontal="center"/>
    </xf>
    <xf numFmtId="2" fontId="0" fillId="6" borderId="9" xfId="0" applyNumberFormat="1" applyFill="1" applyBorder="1" applyAlignment="1">
      <alignment horizontal="center"/>
    </xf>
    <xf numFmtId="1" fontId="0" fillId="6" borderId="9" xfId="0" applyNumberFormat="1" applyFill="1" applyBorder="1" applyAlignment="1">
      <alignment horizontal="center"/>
    </xf>
    <xf numFmtId="2" fontId="13" fillId="6" borderId="10" xfId="0" applyNumberFormat="1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0" fillId="6" borderId="12" xfId="0" applyFill="1" applyBorder="1" applyAlignment="1">
      <alignment horizontal="center"/>
    </xf>
    <xf numFmtId="0" fontId="11" fillId="6" borderId="12" xfId="0" applyFont="1" applyFill="1" applyBorder="1"/>
    <xf numFmtId="166" fontId="11" fillId="6" borderId="9" xfId="0" applyNumberFormat="1" applyFont="1" applyFill="1" applyBorder="1" applyAlignment="1">
      <alignment horizontal="center"/>
    </xf>
    <xf numFmtId="167" fontId="0" fillId="6" borderId="7" xfId="0" applyNumberFormat="1" applyFill="1" applyBorder="1" applyAlignment="1">
      <alignment horizontal="center"/>
    </xf>
    <xf numFmtId="167" fontId="0" fillId="6" borderId="9" xfId="0" applyNumberFormat="1" applyFill="1" applyBorder="1" applyAlignment="1">
      <alignment horizontal="center"/>
    </xf>
    <xf numFmtId="14" fontId="12" fillId="3" borderId="0" xfId="0" applyNumberFormat="1" applyFont="1" applyFill="1" applyAlignment="1">
      <alignment horizontal="left"/>
    </xf>
    <xf numFmtId="0" fontId="5" fillId="6" borderId="0" xfId="16" applyFill="1" applyBorder="1" applyAlignment="1" applyProtection="1"/>
    <xf numFmtId="0" fontId="15" fillId="2" borderId="2" xfId="0" applyFont="1" applyFill="1" applyBorder="1" applyAlignment="1">
      <alignment horizontal="center" vertical="center" wrapText="1"/>
    </xf>
    <xf numFmtId="49" fontId="0" fillId="5" borderId="8" xfId="0" applyNumberFormat="1" applyFill="1" applyBorder="1"/>
    <xf numFmtId="49" fontId="0" fillId="5" borderId="25" xfId="0" applyNumberFormat="1" applyFill="1" applyBorder="1" applyAlignment="1">
      <alignment horizontal="center"/>
    </xf>
    <xf numFmtId="49" fontId="0" fillId="5" borderId="9" xfId="0" applyNumberFormat="1" applyFill="1" applyBorder="1" applyAlignment="1">
      <alignment horizontal="left"/>
    </xf>
    <xf numFmtId="49" fontId="0" fillId="5" borderId="9" xfId="0" applyNumberFormat="1" applyFill="1" applyBorder="1" applyAlignment="1">
      <alignment horizontal="center"/>
    </xf>
    <xf numFmtId="166" fontId="11" fillId="5" borderId="9" xfId="0" applyNumberFormat="1" applyFont="1" applyFill="1" applyBorder="1" applyAlignment="1">
      <alignment horizontal="center"/>
    </xf>
    <xf numFmtId="166" fontId="0" fillId="5" borderId="9" xfId="0" applyNumberFormat="1" applyFill="1" applyBorder="1" applyAlignment="1">
      <alignment horizontal="center"/>
    </xf>
    <xf numFmtId="2" fontId="0" fillId="5" borderId="9" xfId="0" applyNumberFormat="1" applyFill="1" applyBorder="1" applyAlignment="1">
      <alignment horizontal="center"/>
    </xf>
    <xf numFmtId="1" fontId="0" fillId="5" borderId="9" xfId="0" applyNumberFormat="1" applyFill="1" applyBorder="1" applyAlignment="1">
      <alignment horizontal="center"/>
    </xf>
    <xf numFmtId="2" fontId="11" fillId="5" borderId="9" xfId="0" applyNumberFormat="1" applyFont="1" applyFill="1" applyBorder="1" applyAlignment="1">
      <alignment horizontal="center"/>
    </xf>
    <xf numFmtId="1" fontId="0" fillId="5" borderId="9" xfId="120" applyNumberFormat="1" applyFont="1" applyFill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1" fontId="0" fillId="5" borderId="10" xfId="120" applyNumberFormat="1" applyFont="1" applyFill="1" applyBorder="1" applyAlignment="1">
      <alignment horizontal="center"/>
    </xf>
    <xf numFmtId="168" fontId="11" fillId="5" borderId="7" xfId="0" applyNumberFormat="1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0" fontId="0" fillId="6" borderId="13" xfId="0" applyFill="1" applyBorder="1" applyAlignment="1">
      <alignment horizontal="center"/>
    </xf>
  </cellXfs>
  <cellStyles count="121">
    <cellStyle name="Comma 2" xfId="1" xr:uid="{00000000-0005-0000-0000-000000000000}"/>
    <cellStyle name="Comma 2 2" xfId="9" xr:uid="{00000000-0005-0000-0000-000001000000}"/>
    <cellStyle name="Hyperlink" xfId="16" builtinId="8"/>
    <cellStyle name="Hyperlink 2" xfId="4" xr:uid="{00000000-0005-0000-0000-000003000000}"/>
    <cellStyle name="Normal" xfId="0" builtinId="0"/>
    <cellStyle name="Normal 10" xfId="18" xr:uid="{00000000-0005-0000-0000-000005000000}"/>
    <cellStyle name="Normal 11" xfId="19" xr:uid="{00000000-0005-0000-0000-000006000000}"/>
    <cellStyle name="Normal 12" xfId="20" xr:uid="{00000000-0005-0000-0000-000007000000}"/>
    <cellStyle name="Normal 13" xfId="21" xr:uid="{00000000-0005-0000-0000-000008000000}"/>
    <cellStyle name="Normal 14" xfId="22" xr:uid="{00000000-0005-0000-0000-000009000000}"/>
    <cellStyle name="Normal 15" xfId="23" xr:uid="{00000000-0005-0000-0000-00000A000000}"/>
    <cellStyle name="Normal 16" xfId="24" xr:uid="{00000000-0005-0000-0000-00000B000000}"/>
    <cellStyle name="Normal 17" xfId="25" xr:uid="{00000000-0005-0000-0000-00000C000000}"/>
    <cellStyle name="Normal 18" xfId="26" xr:uid="{00000000-0005-0000-0000-00000D000000}"/>
    <cellStyle name="Normal 19" xfId="27" xr:uid="{00000000-0005-0000-0000-00000E000000}"/>
    <cellStyle name="Normal 2" xfId="2" xr:uid="{00000000-0005-0000-0000-00000F000000}"/>
    <cellStyle name="Normal 2 2" xfId="5" xr:uid="{00000000-0005-0000-0000-000010000000}"/>
    <cellStyle name="Normal 2 2 2" xfId="8" xr:uid="{00000000-0005-0000-0000-000011000000}"/>
    <cellStyle name="Normal 2 2 3" xfId="17" xr:uid="{00000000-0005-0000-0000-000012000000}"/>
    <cellStyle name="Normal 20" xfId="28" xr:uid="{00000000-0005-0000-0000-000013000000}"/>
    <cellStyle name="Normal 22" xfId="29" xr:uid="{00000000-0005-0000-0000-000014000000}"/>
    <cellStyle name="Normal 23" xfId="30" xr:uid="{00000000-0005-0000-0000-000015000000}"/>
    <cellStyle name="Normal 24" xfId="31" xr:uid="{00000000-0005-0000-0000-000016000000}"/>
    <cellStyle name="Normal 25" xfId="32" xr:uid="{00000000-0005-0000-0000-000017000000}"/>
    <cellStyle name="Normal 27" xfId="33" xr:uid="{00000000-0005-0000-0000-000018000000}"/>
    <cellStyle name="Normal 28" xfId="34" xr:uid="{00000000-0005-0000-0000-000019000000}"/>
    <cellStyle name="Normal 29" xfId="35" xr:uid="{00000000-0005-0000-0000-00001A000000}"/>
    <cellStyle name="Normal 3" xfId="3" xr:uid="{00000000-0005-0000-0000-00001B000000}"/>
    <cellStyle name="Normal 3 2" xfId="6" xr:uid="{00000000-0005-0000-0000-00001C000000}"/>
    <cellStyle name="Normal 3 2 2" xfId="36" xr:uid="{00000000-0005-0000-0000-00001D000000}"/>
    <cellStyle name="Normal 3 3" xfId="11" xr:uid="{00000000-0005-0000-0000-00001E000000}"/>
    <cellStyle name="Normal 30" xfId="37" xr:uid="{00000000-0005-0000-0000-00001F000000}"/>
    <cellStyle name="Normal 31" xfId="38" xr:uid="{00000000-0005-0000-0000-000020000000}"/>
    <cellStyle name="Normal 32" xfId="39" xr:uid="{00000000-0005-0000-0000-000021000000}"/>
    <cellStyle name="Normal 33" xfId="40" xr:uid="{00000000-0005-0000-0000-000022000000}"/>
    <cellStyle name="Normal 34" xfId="41" xr:uid="{00000000-0005-0000-0000-000023000000}"/>
    <cellStyle name="Normal 35" xfId="42" xr:uid="{00000000-0005-0000-0000-000024000000}"/>
    <cellStyle name="Normal 36" xfId="43" xr:uid="{00000000-0005-0000-0000-000025000000}"/>
    <cellStyle name="Normal 37" xfId="44" xr:uid="{00000000-0005-0000-0000-000026000000}"/>
    <cellStyle name="Normal 38" xfId="45" xr:uid="{00000000-0005-0000-0000-000027000000}"/>
    <cellStyle name="Normal 39" xfId="46" xr:uid="{00000000-0005-0000-0000-000028000000}"/>
    <cellStyle name="Normal 4" xfId="12" xr:uid="{00000000-0005-0000-0000-000029000000}"/>
    <cellStyle name="Normal 4 2" xfId="47" xr:uid="{00000000-0005-0000-0000-00002A000000}"/>
    <cellStyle name="Normal 40" xfId="48" xr:uid="{00000000-0005-0000-0000-00002B000000}"/>
    <cellStyle name="Normal 41" xfId="49" xr:uid="{00000000-0005-0000-0000-00002C000000}"/>
    <cellStyle name="Normal 42" xfId="50" xr:uid="{00000000-0005-0000-0000-00002D000000}"/>
    <cellStyle name="Normal 43" xfId="51" xr:uid="{00000000-0005-0000-0000-00002E000000}"/>
    <cellStyle name="Normal 44" xfId="52" xr:uid="{00000000-0005-0000-0000-00002F000000}"/>
    <cellStyle name="Normal 45" xfId="53" xr:uid="{00000000-0005-0000-0000-000030000000}"/>
    <cellStyle name="Normal 46" xfId="54" xr:uid="{00000000-0005-0000-0000-000031000000}"/>
    <cellStyle name="Normal 47" xfId="55" xr:uid="{00000000-0005-0000-0000-000032000000}"/>
    <cellStyle name="Normal 48" xfId="56" xr:uid="{00000000-0005-0000-0000-000033000000}"/>
    <cellStyle name="Normal 49" xfId="57" xr:uid="{00000000-0005-0000-0000-000034000000}"/>
    <cellStyle name="Normal 5" xfId="10" xr:uid="{00000000-0005-0000-0000-000035000000}"/>
    <cellStyle name="Normal 5 2" xfId="15" xr:uid="{00000000-0005-0000-0000-000036000000}"/>
    <cellStyle name="Normal 5 3" xfId="118" xr:uid="{00000000-0005-0000-0000-000037000000}"/>
    <cellStyle name="Normal 5 3 2" xfId="119" xr:uid="{00000000-0005-0000-0000-000038000000}"/>
    <cellStyle name="Normal 50" xfId="58" xr:uid="{00000000-0005-0000-0000-000039000000}"/>
    <cellStyle name="Normal 51" xfId="59" xr:uid="{00000000-0005-0000-0000-00003A000000}"/>
    <cellStyle name="Normal 52" xfId="60" xr:uid="{00000000-0005-0000-0000-00003B000000}"/>
    <cellStyle name="Normal 53" xfId="61" xr:uid="{00000000-0005-0000-0000-00003C000000}"/>
    <cellStyle name="Normal 54" xfId="62" xr:uid="{00000000-0005-0000-0000-00003D000000}"/>
    <cellStyle name="Normal 55" xfId="63" xr:uid="{00000000-0005-0000-0000-00003E000000}"/>
    <cellStyle name="Normal 6" xfId="64" xr:uid="{00000000-0005-0000-0000-00003F000000}"/>
    <cellStyle name="Normal 7" xfId="65" xr:uid="{00000000-0005-0000-0000-000040000000}"/>
    <cellStyle name="Normal 8" xfId="66" xr:uid="{00000000-0005-0000-0000-000041000000}"/>
    <cellStyle name="Normal 9" xfId="67" xr:uid="{00000000-0005-0000-0000-000042000000}"/>
    <cellStyle name="Percent" xfId="120" builtinId="5"/>
    <cellStyle name="Percent 10" xfId="68" xr:uid="{00000000-0005-0000-0000-000044000000}"/>
    <cellStyle name="Percent 11" xfId="69" xr:uid="{00000000-0005-0000-0000-000045000000}"/>
    <cellStyle name="Percent 12" xfId="70" xr:uid="{00000000-0005-0000-0000-000046000000}"/>
    <cellStyle name="Percent 13" xfId="71" xr:uid="{00000000-0005-0000-0000-000047000000}"/>
    <cellStyle name="Percent 14" xfId="72" xr:uid="{00000000-0005-0000-0000-000048000000}"/>
    <cellStyle name="Percent 15" xfId="73" xr:uid="{00000000-0005-0000-0000-000049000000}"/>
    <cellStyle name="Percent 16" xfId="74" xr:uid="{00000000-0005-0000-0000-00004A000000}"/>
    <cellStyle name="Percent 17" xfId="75" xr:uid="{00000000-0005-0000-0000-00004B000000}"/>
    <cellStyle name="Percent 18" xfId="76" xr:uid="{00000000-0005-0000-0000-00004C000000}"/>
    <cellStyle name="Percent 19" xfId="77" xr:uid="{00000000-0005-0000-0000-00004D000000}"/>
    <cellStyle name="Percent 2" xfId="7" xr:uid="{00000000-0005-0000-0000-00004E000000}"/>
    <cellStyle name="Percent 2 2" xfId="117" xr:uid="{00000000-0005-0000-0000-00004F000000}"/>
    <cellStyle name="Percent 20" xfId="78" xr:uid="{00000000-0005-0000-0000-000050000000}"/>
    <cellStyle name="Percent 21" xfId="79" xr:uid="{00000000-0005-0000-0000-000051000000}"/>
    <cellStyle name="Percent 22" xfId="80" xr:uid="{00000000-0005-0000-0000-000052000000}"/>
    <cellStyle name="Percent 23" xfId="81" xr:uid="{00000000-0005-0000-0000-000053000000}"/>
    <cellStyle name="Percent 24" xfId="82" xr:uid="{00000000-0005-0000-0000-000054000000}"/>
    <cellStyle name="Percent 27" xfId="83" xr:uid="{00000000-0005-0000-0000-000055000000}"/>
    <cellStyle name="Percent 28" xfId="84" xr:uid="{00000000-0005-0000-0000-000056000000}"/>
    <cellStyle name="Percent 29" xfId="85" xr:uid="{00000000-0005-0000-0000-000057000000}"/>
    <cellStyle name="Percent 3" xfId="13" xr:uid="{00000000-0005-0000-0000-000058000000}"/>
    <cellStyle name="Percent 30" xfId="86" xr:uid="{00000000-0005-0000-0000-000059000000}"/>
    <cellStyle name="Percent 31" xfId="87" xr:uid="{00000000-0005-0000-0000-00005A000000}"/>
    <cellStyle name="Percent 32" xfId="88" xr:uid="{00000000-0005-0000-0000-00005B000000}"/>
    <cellStyle name="Percent 33" xfId="89" xr:uid="{00000000-0005-0000-0000-00005C000000}"/>
    <cellStyle name="Percent 34" xfId="90" xr:uid="{00000000-0005-0000-0000-00005D000000}"/>
    <cellStyle name="Percent 35" xfId="91" xr:uid="{00000000-0005-0000-0000-00005E000000}"/>
    <cellStyle name="Percent 36" xfId="92" xr:uid="{00000000-0005-0000-0000-00005F000000}"/>
    <cellStyle name="Percent 37" xfId="93" xr:uid="{00000000-0005-0000-0000-000060000000}"/>
    <cellStyle name="Percent 38" xfId="94" xr:uid="{00000000-0005-0000-0000-000061000000}"/>
    <cellStyle name="Percent 39" xfId="95" xr:uid="{00000000-0005-0000-0000-000062000000}"/>
    <cellStyle name="Percent 4" xfId="96" xr:uid="{00000000-0005-0000-0000-000063000000}"/>
    <cellStyle name="Percent 40" xfId="97" xr:uid="{00000000-0005-0000-0000-000064000000}"/>
    <cellStyle name="Percent 41" xfId="98" xr:uid="{00000000-0005-0000-0000-000065000000}"/>
    <cellStyle name="Percent 42" xfId="99" xr:uid="{00000000-0005-0000-0000-000066000000}"/>
    <cellStyle name="Percent 43" xfId="100" xr:uid="{00000000-0005-0000-0000-000067000000}"/>
    <cellStyle name="Percent 44" xfId="101" xr:uid="{00000000-0005-0000-0000-000068000000}"/>
    <cellStyle name="Percent 45" xfId="102" xr:uid="{00000000-0005-0000-0000-000069000000}"/>
    <cellStyle name="Percent 46" xfId="103" xr:uid="{00000000-0005-0000-0000-00006A000000}"/>
    <cellStyle name="Percent 47" xfId="104" xr:uid="{00000000-0005-0000-0000-00006B000000}"/>
    <cellStyle name="Percent 48" xfId="105" xr:uid="{00000000-0005-0000-0000-00006C000000}"/>
    <cellStyle name="Percent 49" xfId="106" xr:uid="{00000000-0005-0000-0000-00006D000000}"/>
    <cellStyle name="Percent 5" xfId="107" xr:uid="{00000000-0005-0000-0000-00006E000000}"/>
    <cellStyle name="Percent 50" xfId="108" xr:uid="{00000000-0005-0000-0000-00006F000000}"/>
    <cellStyle name="Percent 51" xfId="109" xr:uid="{00000000-0005-0000-0000-000070000000}"/>
    <cellStyle name="Percent 52" xfId="110" xr:uid="{00000000-0005-0000-0000-000071000000}"/>
    <cellStyle name="Percent 53" xfId="111" xr:uid="{00000000-0005-0000-0000-000072000000}"/>
    <cellStyle name="Percent 54" xfId="112" xr:uid="{00000000-0005-0000-0000-000073000000}"/>
    <cellStyle name="Percent 6" xfId="113" xr:uid="{00000000-0005-0000-0000-000074000000}"/>
    <cellStyle name="Percent 7" xfId="114" xr:uid="{00000000-0005-0000-0000-000075000000}"/>
    <cellStyle name="Percent 8" xfId="115" xr:uid="{00000000-0005-0000-0000-000076000000}"/>
    <cellStyle name="Percent 9" xfId="116" xr:uid="{00000000-0005-0000-0000-000077000000}"/>
    <cellStyle name="Standaard_PCBBEREK-I014-WHO" xfId="14" xr:uid="{00000000-0005-0000-0000-000078000000}"/>
  </cellStyles>
  <dxfs count="141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90EE90"/>
        </patternFill>
      </fill>
    </dxf>
  </dxfs>
  <tableStyles count="0" defaultTableStyle="TableStyleMedium9" defaultPivotStyle="PivotStyleLight16"/>
  <colors>
    <mruColors>
      <color rgb="FF90EE90"/>
      <color rgb="FF94D094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E0323-79AE-4893-A9FE-1D386E5CA26D}">
  <sheetPr>
    <pageSetUpPr fitToPage="1"/>
  </sheetPr>
  <dimension ref="A1:W46"/>
  <sheetViews>
    <sheetView tabSelected="1"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117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16</v>
      </c>
      <c r="B14" s="24" t="s">
        <v>61</v>
      </c>
      <c r="C14" s="15">
        <v>2</v>
      </c>
      <c r="D14" s="15" t="s">
        <v>62</v>
      </c>
      <c r="E14" s="14" t="s">
        <v>63</v>
      </c>
      <c r="F14" s="25">
        <v>78.3</v>
      </c>
      <c r="G14" s="28">
        <v>78</v>
      </c>
      <c r="H14" s="17">
        <v>1</v>
      </c>
      <c r="I14" s="14"/>
      <c r="J14" s="22">
        <f>F14-G14</f>
        <v>0.29999999999999716</v>
      </c>
      <c r="K14" s="26">
        <f t="shared" ref="K14" si="0">(F14-G14)/H14</f>
        <v>0.29999999999999716</v>
      </c>
      <c r="L14" s="46"/>
      <c r="M14" s="13" t="s">
        <v>16</v>
      </c>
      <c r="N14" s="24" t="s">
        <v>61</v>
      </c>
      <c r="O14" s="14">
        <v>2</v>
      </c>
      <c r="P14" s="15" t="s">
        <v>62</v>
      </c>
      <c r="Q14" s="14" t="s">
        <v>63</v>
      </c>
      <c r="R14" s="25"/>
      <c r="S14" s="17"/>
      <c r="T14" s="14"/>
      <c r="U14" s="14"/>
      <c r="V14" s="14"/>
      <c r="W14" s="29"/>
    </row>
    <row r="15" spans="1:23" x14ac:dyDescent="0.25">
      <c r="A15" s="13" t="s">
        <v>12</v>
      </c>
      <c r="B15" s="24" t="s">
        <v>13</v>
      </c>
      <c r="C15" s="15">
        <v>3</v>
      </c>
      <c r="D15" s="15" t="s">
        <v>60</v>
      </c>
      <c r="E15" s="14" t="s">
        <v>55</v>
      </c>
      <c r="F15" s="25">
        <v>4</v>
      </c>
      <c r="G15" s="17">
        <v>8.1857495458981226</v>
      </c>
      <c r="H15" s="17">
        <f t="shared" ref="H15:H16" si="1">G15*((14-0.53*G15)/200)</f>
        <v>0.39543525479821456</v>
      </c>
      <c r="I15" s="14"/>
      <c r="J15" s="22">
        <f>F15-G15</f>
        <v>-4.1857495458981226</v>
      </c>
      <c r="K15" s="26">
        <f t="shared" ref="K15" si="2">(F15-G15)/H15</f>
        <v>-10.585170378989238</v>
      </c>
      <c r="L15" s="65"/>
      <c r="M15" s="13" t="s">
        <v>12</v>
      </c>
      <c r="N15" s="24" t="s">
        <v>13</v>
      </c>
      <c r="O15" s="14">
        <v>3</v>
      </c>
      <c r="P15" s="15" t="s">
        <v>60</v>
      </c>
      <c r="Q15" s="14" t="s">
        <v>55</v>
      </c>
      <c r="R15" s="25"/>
      <c r="S15" s="17"/>
      <c r="T15" s="14"/>
      <c r="U15" s="14"/>
      <c r="V15" s="14"/>
      <c r="W15" s="29"/>
    </row>
    <row r="16" spans="1:23" x14ac:dyDescent="0.25">
      <c r="A16" s="13" t="s">
        <v>21</v>
      </c>
      <c r="B16" s="24" t="s">
        <v>13</v>
      </c>
      <c r="C16" s="15">
        <v>5</v>
      </c>
      <c r="D16" s="15" t="s">
        <v>58</v>
      </c>
      <c r="E16" s="14" t="s">
        <v>55</v>
      </c>
      <c r="F16" s="16">
        <v>7.3</v>
      </c>
      <c r="G16" s="28">
        <v>11.207943915695655</v>
      </c>
      <c r="H16" s="17">
        <f t="shared" si="1"/>
        <v>0.45166835603264077</v>
      </c>
      <c r="I16" s="14"/>
      <c r="J16" s="18">
        <f t="shared" ref="J16" si="3">((F16-G16)/G16)*100</f>
        <v>-34.867625543905092</v>
      </c>
      <c r="K16" s="26">
        <f t="shared" ref="K16" si="4">(F16-G16)/H16</f>
        <v>-8.6522419901677576</v>
      </c>
      <c r="L16" s="65"/>
      <c r="M16" s="13" t="s">
        <v>21</v>
      </c>
      <c r="N16" s="24" t="s">
        <v>13</v>
      </c>
      <c r="O16" s="14">
        <v>5</v>
      </c>
      <c r="P16" s="15" t="s">
        <v>58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31" t="s">
        <v>26</v>
      </c>
      <c r="B17" s="32" t="s">
        <v>13</v>
      </c>
      <c r="C17" s="33">
        <v>43</v>
      </c>
      <c r="D17" s="33" t="s">
        <v>27</v>
      </c>
      <c r="E17" s="34" t="s">
        <v>23</v>
      </c>
      <c r="F17" s="66">
        <v>109</v>
      </c>
      <c r="G17" s="68">
        <v>107.1</v>
      </c>
      <c r="H17" s="37">
        <f>0.05*G17</f>
        <v>5.3550000000000004</v>
      </c>
      <c r="I17" s="41">
        <v>4</v>
      </c>
      <c r="J17" s="41">
        <f t="shared" ref="J17:J31" si="5">((F17-G17)/G17)*100</f>
        <v>1.7740429505135442</v>
      </c>
      <c r="K17" s="67">
        <v>0.36</v>
      </c>
      <c r="M17" s="31" t="s">
        <v>26</v>
      </c>
      <c r="N17" s="32" t="s">
        <v>13</v>
      </c>
      <c r="O17" s="33">
        <v>43</v>
      </c>
      <c r="P17" s="33" t="s">
        <v>27</v>
      </c>
      <c r="Q17" s="34" t="s">
        <v>23</v>
      </c>
      <c r="R17" s="66">
        <f>F17</f>
        <v>109</v>
      </c>
      <c r="S17" s="68">
        <v>106.8</v>
      </c>
      <c r="T17" s="37">
        <v>2.8</v>
      </c>
      <c r="U17" s="34">
        <v>1</v>
      </c>
      <c r="V17" s="41">
        <f t="shared" ref="V17:V30" si="6">((R17-S17)/S17)*100</f>
        <v>2.0599250936329616</v>
      </c>
      <c r="W17" s="67">
        <v>0.78</v>
      </c>
    </row>
    <row r="18" spans="1:23" x14ac:dyDescent="0.25">
      <c r="A18" s="31" t="s">
        <v>24</v>
      </c>
      <c r="B18" s="32" t="s">
        <v>13</v>
      </c>
      <c r="C18" s="33">
        <v>44</v>
      </c>
      <c r="D18" s="33" t="s">
        <v>27</v>
      </c>
      <c r="E18" s="34" t="s">
        <v>23</v>
      </c>
      <c r="F18" s="40">
        <v>42.5</v>
      </c>
      <c r="G18" s="68">
        <v>42.29</v>
      </c>
      <c r="H18" s="37">
        <f>0.05*G18</f>
        <v>2.1145</v>
      </c>
      <c r="I18" s="41">
        <v>4</v>
      </c>
      <c r="J18" s="41">
        <f t="shared" si="5"/>
        <v>0.49657129344999018</v>
      </c>
      <c r="K18" s="67">
        <v>0.1</v>
      </c>
      <c r="M18" s="31" t="s">
        <v>24</v>
      </c>
      <c r="N18" s="32" t="s">
        <v>13</v>
      </c>
      <c r="O18" s="33">
        <v>44</v>
      </c>
      <c r="P18" s="33" t="s">
        <v>27</v>
      </c>
      <c r="Q18" s="34" t="s">
        <v>23</v>
      </c>
      <c r="R18" s="40">
        <f t="shared" ref="R18:R42" si="7">F18</f>
        <v>42.5</v>
      </c>
      <c r="S18" s="68">
        <v>42.38</v>
      </c>
      <c r="T18" s="37">
        <v>1.85</v>
      </c>
      <c r="U18" s="34">
        <v>1</v>
      </c>
      <c r="V18" s="41">
        <f t="shared" si="6"/>
        <v>0.28315243039168814</v>
      </c>
      <c r="W18" s="67">
        <v>7.0000000000000007E-2</v>
      </c>
    </row>
    <row r="19" spans="1:23" x14ac:dyDescent="0.25">
      <c r="A19" s="31" t="s">
        <v>20</v>
      </c>
      <c r="B19" s="32" t="s">
        <v>13</v>
      </c>
      <c r="C19" s="33">
        <v>45</v>
      </c>
      <c r="D19" s="33" t="s">
        <v>27</v>
      </c>
      <c r="E19" s="34" t="s">
        <v>23</v>
      </c>
      <c r="F19" s="66">
        <v>165</v>
      </c>
      <c r="G19" s="68">
        <v>159.69999999999999</v>
      </c>
      <c r="H19" s="37">
        <f t="shared" ref="H19" si="8">0.05*G19</f>
        <v>7.9849999999999994</v>
      </c>
      <c r="I19" s="41">
        <v>4</v>
      </c>
      <c r="J19" s="41">
        <f t="shared" si="5"/>
        <v>3.3187226048841652</v>
      </c>
      <c r="K19" s="67">
        <v>0.67</v>
      </c>
      <c r="M19" s="31" t="s">
        <v>20</v>
      </c>
      <c r="N19" s="32" t="s">
        <v>13</v>
      </c>
      <c r="O19" s="33">
        <v>45</v>
      </c>
      <c r="P19" s="33" t="s">
        <v>27</v>
      </c>
      <c r="Q19" s="34" t="s">
        <v>23</v>
      </c>
      <c r="R19" s="66">
        <f t="shared" si="7"/>
        <v>165</v>
      </c>
      <c r="S19" s="68">
        <v>158.9</v>
      </c>
      <c r="T19" s="37">
        <v>3.6</v>
      </c>
      <c r="U19" s="34">
        <v>1</v>
      </c>
      <c r="V19" s="41">
        <f t="shared" si="6"/>
        <v>3.8388923851478878</v>
      </c>
      <c r="W19" s="67">
        <v>1.7</v>
      </c>
    </row>
    <row r="20" spans="1:23" x14ac:dyDescent="0.25">
      <c r="A20" s="31" t="s">
        <v>22</v>
      </c>
      <c r="B20" s="32" t="s">
        <v>13</v>
      </c>
      <c r="C20" s="33">
        <v>46</v>
      </c>
      <c r="D20" s="33" t="s">
        <v>25</v>
      </c>
      <c r="E20" s="34" t="s">
        <v>23</v>
      </c>
      <c r="F20" s="40">
        <v>48.6</v>
      </c>
      <c r="G20" s="68">
        <v>69.260000000000005</v>
      </c>
      <c r="H20" s="37">
        <f>0.075*G20</f>
        <v>5.1945000000000006</v>
      </c>
      <c r="I20" s="41">
        <v>4</v>
      </c>
      <c r="J20" s="41">
        <f t="shared" si="5"/>
        <v>-29.829627490615078</v>
      </c>
      <c r="K20" s="67">
        <v>-3.98</v>
      </c>
      <c r="M20" s="31" t="s">
        <v>22</v>
      </c>
      <c r="N20" s="32" t="s">
        <v>13</v>
      </c>
      <c r="O20" s="33">
        <v>46</v>
      </c>
      <c r="P20" s="33" t="s">
        <v>25</v>
      </c>
      <c r="Q20" s="34" t="s">
        <v>23</v>
      </c>
      <c r="R20" s="40">
        <f t="shared" si="7"/>
        <v>48.6</v>
      </c>
      <c r="S20" s="68">
        <v>64.47</v>
      </c>
      <c r="T20" s="37">
        <v>9.86</v>
      </c>
      <c r="U20" s="34">
        <v>1</v>
      </c>
      <c r="V20" s="41">
        <f t="shared" si="6"/>
        <v>-24.616100511865984</v>
      </c>
      <c r="W20" s="67">
        <v>-1.61</v>
      </c>
    </row>
    <row r="21" spans="1:23" x14ac:dyDescent="0.25">
      <c r="A21" s="31" t="s">
        <v>26</v>
      </c>
      <c r="B21" s="32" t="s">
        <v>13</v>
      </c>
      <c r="C21" s="33">
        <v>47</v>
      </c>
      <c r="D21" s="33" t="s">
        <v>25</v>
      </c>
      <c r="E21" s="34" t="s">
        <v>23</v>
      </c>
      <c r="F21" s="66">
        <v>83</v>
      </c>
      <c r="G21" s="68">
        <v>99.23</v>
      </c>
      <c r="H21" s="37">
        <f t="shared" ref="H21:H24" si="9">0.075*G21</f>
        <v>7.4422499999999996</v>
      </c>
      <c r="I21" s="41">
        <v>4</v>
      </c>
      <c r="J21" s="41">
        <f t="shared" si="5"/>
        <v>-16.355940743726698</v>
      </c>
      <c r="K21" s="67">
        <v>-2.1800000000000002</v>
      </c>
      <c r="M21" s="31" t="s">
        <v>26</v>
      </c>
      <c r="N21" s="32" t="s">
        <v>13</v>
      </c>
      <c r="O21" s="33">
        <v>47</v>
      </c>
      <c r="P21" s="33" t="s">
        <v>25</v>
      </c>
      <c r="Q21" s="34" t="s">
        <v>23</v>
      </c>
      <c r="R21" s="66">
        <f t="shared" si="7"/>
        <v>83</v>
      </c>
      <c r="S21" s="68">
        <v>96.58</v>
      </c>
      <c r="T21" s="37">
        <v>8.02</v>
      </c>
      <c r="U21" s="34">
        <v>1</v>
      </c>
      <c r="V21" s="41">
        <f t="shared" si="6"/>
        <v>-14.060882170221575</v>
      </c>
      <c r="W21" s="67">
        <v>-1.69</v>
      </c>
    </row>
    <row r="22" spans="1:23" x14ac:dyDescent="0.25">
      <c r="A22" s="31" t="s">
        <v>21</v>
      </c>
      <c r="B22" s="32" t="s">
        <v>13</v>
      </c>
      <c r="C22" s="33">
        <v>48</v>
      </c>
      <c r="D22" s="33" t="s">
        <v>25</v>
      </c>
      <c r="E22" s="34" t="s">
        <v>23</v>
      </c>
      <c r="F22" s="40">
        <v>69.5</v>
      </c>
      <c r="G22" s="68">
        <v>75.05</v>
      </c>
      <c r="H22" s="37">
        <f>0.075*G22</f>
        <v>5.6287499999999993</v>
      </c>
      <c r="I22" s="41">
        <v>4</v>
      </c>
      <c r="J22" s="41">
        <f t="shared" si="5"/>
        <v>-7.3950699533644206</v>
      </c>
      <c r="K22" s="67">
        <v>-0.99</v>
      </c>
      <c r="M22" s="31" t="s">
        <v>21</v>
      </c>
      <c r="N22" s="32" t="s">
        <v>13</v>
      </c>
      <c r="O22" s="33">
        <v>48</v>
      </c>
      <c r="P22" s="33" t="s">
        <v>25</v>
      </c>
      <c r="Q22" s="34" t="s">
        <v>23</v>
      </c>
      <c r="R22" s="40">
        <f t="shared" si="7"/>
        <v>69.5</v>
      </c>
      <c r="S22" s="68">
        <v>77.2</v>
      </c>
      <c r="T22" s="37">
        <v>7.02</v>
      </c>
      <c r="U22" s="34">
        <v>1</v>
      </c>
      <c r="V22" s="41">
        <f t="shared" si="6"/>
        <v>-9.9740932642487081</v>
      </c>
      <c r="W22" s="67">
        <v>-1.1000000000000001</v>
      </c>
    </row>
    <row r="23" spans="1:23" x14ac:dyDescent="0.25">
      <c r="A23" s="31" t="s">
        <v>20</v>
      </c>
      <c r="B23" s="32" t="s">
        <v>13</v>
      </c>
      <c r="C23" s="33">
        <v>49</v>
      </c>
      <c r="D23" s="33" t="s">
        <v>25</v>
      </c>
      <c r="E23" s="34" t="s">
        <v>23</v>
      </c>
      <c r="F23" s="40">
        <v>104</v>
      </c>
      <c r="G23" s="68">
        <v>124.8</v>
      </c>
      <c r="H23" s="37">
        <f t="shared" si="9"/>
        <v>9.36</v>
      </c>
      <c r="I23" s="41">
        <v>4</v>
      </c>
      <c r="J23" s="41">
        <f t="shared" si="5"/>
        <v>-16.666666666666664</v>
      </c>
      <c r="K23" s="67">
        <v>-2.23</v>
      </c>
      <c r="M23" s="31" t="s">
        <v>20</v>
      </c>
      <c r="N23" s="32" t="s">
        <v>13</v>
      </c>
      <c r="O23" s="33">
        <v>49</v>
      </c>
      <c r="P23" s="33" t="s">
        <v>25</v>
      </c>
      <c r="Q23" s="34" t="s">
        <v>23</v>
      </c>
      <c r="R23" s="40">
        <f t="shared" si="7"/>
        <v>104</v>
      </c>
      <c r="S23" s="68">
        <v>117.5</v>
      </c>
      <c r="T23" s="37">
        <v>9.6</v>
      </c>
      <c r="U23" s="34">
        <v>1</v>
      </c>
      <c r="V23" s="41">
        <f t="shared" si="6"/>
        <v>-11.48936170212766</v>
      </c>
      <c r="W23" s="67">
        <v>-1.41</v>
      </c>
    </row>
    <row r="24" spans="1:23" x14ac:dyDescent="0.25">
      <c r="A24" s="31" t="s">
        <v>19</v>
      </c>
      <c r="B24" s="32" t="s">
        <v>13</v>
      </c>
      <c r="C24" s="33">
        <v>50</v>
      </c>
      <c r="D24" s="33" t="s">
        <v>25</v>
      </c>
      <c r="E24" s="34" t="s">
        <v>23</v>
      </c>
      <c r="F24" s="40">
        <v>54.3</v>
      </c>
      <c r="G24" s="68">
        <v>67.34</v>
      </c>
      <c r="H24" s="37">
        <f t="shared" si="9"/>
        <v>5.0505000000000004</v>
      </c>
      <c r="I24" s="41">
        <v>4</v>
      </c>
      <c r="J24" s="41">
        <f t="shared" si="5"/>
        <v>-19.364419364419373</v>
      </c>
      <c r="K24" s="67">
        <v>-2.58</v>
      </c>
      <c r="M24" s="31" t="s">
        <v>19</v>
      </c>
      <c r="N24" s="32" t="s">
        <v>13</v>
      </c>
      <c r="O24" s="33">
        <v>50</v>
      </c>
      <c r="P24" s="33" t="s">
        <v>25</v>
      </c>
      <c r="Q24" s="34" t="s">
        <v>23</v>
      </c>
      <c r="R24" s="40">
        <f t="shared" si="7"/>
        <v>54.3</v>
      </c>
      <c r="S24" s="68">
        <v>63.04</v>
      </c>
      <c r="T24" s="37">
        <v>8.44</v>
      </c>
      <c r="U24" s="34">
        <v>1</v>
      </c>
      <c r="V24" s="41">
        <f t="shared" si="6"/>
        <v>-13.864213197969546</v>
      </c>
      <c r="W24" s="67">
        <v>-1.03</v>
      </c>
    </row>
    <row r="25" spans="1:23" x14ac:dyDescent="0.25">
      <c r="A25" s="31" t="s">
        <v>16</v>
      </c>
      <c r="B25" s="32" t="s">
        <v>13</v>
      </c>
      <c r="C25" s="33">
        <v>51</v>
      </c>
      <c r="D25" s="33" t="s">
        <v>76</v>
      </c>
      <c r="E25" s="34" t="s">
        <v>23</v>
      </c>
      <c r="F25" s="40">
        <v>42.2</v>
      </c>
      <c r="G25" s="68">
        <v>42.32</v>
      </c>
      <c r="H25" s="37">
        <v>4.91</v>
      </c>
      <c r="I25" s="34">
        <v>4</v>
      </c>
      <c r="J25" s="41">
        <f t="shared" si="5"/>
        <v>-0.28355387523628883</v>
      </c>
      <c r="K25" s="67">
        <v>-0.02</v>
      </c>
      <c r="M25" s="31" t="s">
        <v>16</v>
      </c>
      <c r="N25" s="32" t="s">
        <v>13</v>
      </c>
      <c r="O25" s="33">
        <v>51</v>
      </c>
      <c r="P25" s="33" t="s">
        <v>76</v>
      </c>
      <c r="Q25" s="34" t="s">
        <v>23</v>
      </c>
      <c r="R25" s="40">
        <f t="shared" si="7"/>
        <v>42.2</v>
      </c>
      <c r="S25" s="68">
        <v>36.159999999999997</v>
      </c>
      <c r="T25" s="37">
        <v>4.5999999999999996</v>
      </c>
      <c r="U25" s="34">
        <v>1</v>
      </c>
      <c r="V25" s="41">
        <f t="shared" si="6"/>
        <v>16.703539823008867</v>
      </c>
      <c r="W25" s="67">
        <v>1.31</v>
      </c>
    </row>
    <row r="26" spans="1:23" x14ac:dyDescent="0.25">
      <c r="A26" s="31" t="s">
        <v>12</v>
      </c>
      <c r="B26" s="32" t="s">
        <v>13</v>
      </c>
      <c r="C26" s="33">
        <v>52</v>
      </c>
      <c r="D26" s="33" t="s">
        <v>76</v>
      </c>
      <c r="E26" s="34" t="s">
        <v>23</v>
      </c>
      <c r="F26" s="66">
        <v>108</v>
      </c>
      <c r="G26" s="68">
        <v>116.3</v>
      </c>
      <c r="H26" s="37">
        <f t="shared" ref="H26:H31" si="10">0.05*G26</f>
        <v>5.8150000000000004</v>
      </c>
      <c r="I26" s="34">
        <v>4</v>
      </c>
      <c r="J26" s="41">
        <f t="shared" si="5"/>
        <v>-7.1367153912295773</v>
      </c>
      <c r="K26" s="67">
        <v>-1.43</v>
      </c>
      <c r="M26" s="31" t="s">
        <v>12</v>
      </c>
      <c r="N26" s="32" t="s">
        <v>13</v>
      </c>
      <c r="O26" s="33">
        <v>52</v>
      </c>
      <c r="P26" s="33" t="s">
        <v>76</v>
      </c>
      <c r="Q26" s="34" t="s">
        <v>23</v>
      </c>
      <c r="R26" s="66">
        <f t="shared" si="7"/>
        <v>108</v>
      </c>
      <c r="S26" s="68">
        <v>112.3</v>
      </c>
      <c r="T26" s="37">
        <v>5.5</v>
      </c>
      <c r="U26" s="34">
        <v>1</v>
      </c>
      <c r="V26" s="41">
        <f t="shared" si="6"/>
        <v>-3.8290293855743522</v>
      </c>
      <c r="W26" s="67">
        <v>-0.77</v>
      </c>
    </row>
    <row r="27" spans="1:23" x14ac:dyDescent="0.25">
      <c r="A27" s="31" t="s">
        <v>26</v>
      </c>
      <c r="B27" s="32" t="s">
        <v>13</v>
      </c>
      <c r="C27" s="33">
        <v>53</v>
      </c>
      <c r="D27" s="33" t="s">
        <v>76</v>
      </c>
      <c r="E27" s="34" t="s">
        <v>23</v>
      </c>
      <c r="F27" s="66">
        <v>138</v>
      </c>
      <c r="G27" s="68">
        <v>146.80000000000001</v>
      </c>
      <c r="H27" s="37">
        <f t="shared" si="10"/>
        <v>7.3400000000000007</v>
      </c>
      <c r="I27" s="34">
        <v>4</v>
      </c>
      <c r="J27" s="41">
        <f t="shared" si="5"/>
        <v>-5.9945504087193537</v>
      </c>
      <c r="K27" s="67">
        <v>-1.2</v>
      </c>
      <c r="M27" s="31" t="s">
        <v>26</v>
      </c>
      <c r="N27" s="32" t="s">
        <v>13</v>
      </c>
      <c r="O27" s="33">
        <v>53</v>
      </c>
      <c r="P27" s="33" t="s">
        <v>76</v>
      </c>
      <c r="Q27" s="34" t="s">
        <v>23</v>
      </c>
      <c r="R27" s="66">
        <f t="shared" si="7"/>
        <v>138</v>
      </c>
      <c r="S27" s="68">
        <v>142.4</v>
      </c>
      <c r="T27" s="37">
        <v>5.9</v>
      </c>
      <c r="U27" s="34">
        <v>1</v>
      </c>
      <c r="V27" s="41">
        <f t="shared" si="6"/>
        <v>-3.089887640449442</v>
      </c>
      <c r="W27" s="67">
        <v>-0.74</v>
      </c>
    </row>
    <row r="28" spans="1:23" x14ac:dyDescent="0.25">
      <c r="A28" s="31" t="s">
        <v>24</v>
      </c>
      <c r="B28" s="32" t="s">
        <v>13</v>
      </c>
      <c r="C28" s="33">
        <v>54</v>
      </c>
      <c r="D28" s="33" t="s">
        <v>76</v>
      </c>
      <c r="E28" s="34" t="s">
        <v>23</v>
      </c>
      <c r="F28" s="66">
        <v>190</v>
      </c>
      <c r="G28" s="68">
        <v>196.4</v>
      </c>
      <c r="H28" s="37">
        <f t="shared" si="10"/>
        <v>9.82</v>
      </c>
      <c r="I28" s="34">
        <v>4</v>
      </c>
      <c r="J28" s="41">
        <f t="shared" si="5"/>
        <v>-3.2586558044806542</v>
      </c>
      <c r="K28" s="67">
        <v>-0.66</v>
      </c>
      <c r="M28" s="31" t="s">
        <v>24</v>
      </c>
      <c r="N28" s="32" t="s">
        <v>13</v>
      </c>
      <c r="O28" s="33">
        <v>54</v>
      </c>
      <c r="P28" s="33" t="s">
        <v>76</v>
      </c>
      <c r="Q28" s="34" t="s">
        <v>23</v>
      </c>
      <c r="R28" s="66">
        <f t="shared" si="7"/>
        <v>190</v>
      </c>
      <c r="S28" s="68">
        <v>189.9</v>
      </c>
      <c r="T28" s="37">
        <v>8.8000000000000007</v>
      </c>
      <c r="U28" s="34">
        <v>1</v>
      </c>
      <c r="V28" s="41">
        <f t="shared" si="6"/>
        <v>5.2659294365452504E-2</v>
      </c>
      <c r="W28" s="67">
        <v>0.01</v>
      </c>
    </row>
    <row r="29" spans="1:23" x14ac:dyDescent="0.25">
      <c r="A29" s="31" t="s">
        <v>20</v>
      </c>
      <c r="B29" s="32" t="s">
        <v>13</v>
      </c>
      <c r="C29" s="33">
        <v>55</v>
      </c>
      <c r="D29" s="33" t="s">
        <v>76</v>
      </c>
      <c r="E29" s="34" t="s">
        <v>23</v>
      </c>
      <c r="F29" s="66">
        <v>114</v>
      </c>
      <c r="G29" s="68">
        <v>118.4</v>
      </c>
      <c r="H29" s="37">
        <f t="shared" si="10"/>
        <v>5.9200000000000008</v>
      </c>
      <c r="I29" s="34">
        <v>4</v>
      </c>
      <c r="J29" s="41">
        <f t="shared" si="5"/>
        <v>-3.7162162162162207</v>
      </c>
      <c r="K29" s="67">
        <v>-0.74</v>
      </c>
      <c r="M29" s="31" t="s">
        <v>20</v>
      </c>
      <c r="N29" s="32" t="s">
        <v>13</v>
      </c>
      <c r="O29" s="33">
        <v>55</v>
      </c>
      <c r="P29" s="33" t="s">
        <v>76</v>
      </c>
      <c r="Q29" s="34" t="s">
        <v>23</v>
      </c>
      <c r="R29" s="66">
        <f t="shared" si="7"/>
        <v>114</v>
      </c>
      <c r="S29" s="68">
        <v>108.5</v>
      </c>
      <c r="T29" s="37">
        <v>8.9</v>
      </c>
      <c r="U29" s="34">
        <v>1</v>
      </c>
      <c r="V29" s="41">
        <f t="shared" si="6"/>
        <v>5.0691244239631335</v>
      </c>
      <c r="W29" s="67">
        <v>0.62</v>
      </c>
    </row>
    <row r="30" spans="1:23" x14ac:dyDescent="0.25">
      <c r="A30" s="31" t="s">
        <v>19</v>
      </c>
      <c r="B30" s="32" t="s">
        <v>13</v>
      </c>
      <c r="C30" s="33">
        <v>56</v>
      </c>
      <c r="D30" s="33" t="s">
        <v>76</v>
      </c>
      <c r="E30" s="34" t="s">
        <v>23</v>
      </c>
      <c r="F30" s="66">
        <v>168</v>
      </c>
      <c r="G30" s="68">
        <v>171.8</v>
      </c>
      <c r="H30" s="37">
        <f t="shared" si="10"/>
        <v>8.5900000000000016</v>
      </c>
      <c r="I30" s="34">
        <v>4</v>
      </c>
      <c r="J30" s="41">
        <f t="shared" si="5"/>
        <v>-2.2118742724097853</v>
      </c>
      <c r="K30" s="67">
        <v>-0.44</v>
      </c>
      <c r="M30" s="31" t="s">
        <v>19</v>
      </c>
      <c r="N30" s="32" t="s">
        <v>13</v>
      </c>
      <c r="O30" s="33">
        <v>56</v>
      </c>
      <c r="P30" s="33" t="s">
        <v>76</v>
      </c>
      <c r="Q30" s="34" t="s">
        <v>23</v>
      </c>
      <c r="R30" s="66">
        <f t="shared" si="7"/>
        <v>168</v>
      </c>
      <c r="S30" s="68">
        <v>164.9</v>
      </c>
      <c r="T30" s="37">
        <v>8</v>
      </c>
      <c r="U30" s="34">
        <v>1</v>
      </c>
      <c r="V30" s="41">
        <f t="shared" si="6"/>
        <v>1.8799272286234046</v>
      </c>
      <c r="W30" s="67">
        <v>0.39</v>
      </c>
    </row>
    <row r="31" spans="1:23" x14ac:dyDescent="0.25">
      <c r="A31" s="31" t="s">
        <v>17</v>
      </c>
      <c r="B31" s="32" t="s">
        <v>13</v>
      </c>
      <c r="C31" s="33">
        <v>57</v>
      </c>
      <c r="D31" s="33" t="s">
        <v>76</v>
      </c>
      <c r="E31" s="34" t="s">
        <v>23</v>
      </c>
      <c r="F31" s="66">
        <v>117</v>
      </c>
      <c r="G31" s="68">
        <v>116.6</v>
      </c>
      <c r="H31" s="37">
        <f t="shared" si="10"/>
        <v>5.83</v>
      </c>
      <c r="I31" s="34">
        <v>4</v>
      </c>
      <c r="J31" s="41">
        <f t="shared" si="5"/>
        <v>0.34305317324185736</v>
      </c>
      <c r="K31" s="67">
        <v>7.0000000000000007E-2</v>
      </c>
      <c r="M31" s="31" t="s">
        <v>17</v>
      </c>
      <c r="N31" s="32" t="s">
        <v>13</v>
      </c>
      <c r="O31" s="33">
        <v>57</v>
      </c>
      <c r="P31" s="33" t="s">
        <v>76</v>
      </c>
      <c r="Q31" s="34" t="s">
        <v>23</v>
      </c>
      <c r="R31" s="66">
        <f t="shared" si="7"/>
        <v>117</v>
      </c>
      <c r="S31" s="68">
        <v>115.1</v>
      </c>
      <c r="T31" s="37">
        <v>4.5999999999999996</v>
      </c>
      <c r="U31" s="34" t="s">
        <v>75</v>
      </c>
      <c r="V31" s="41">
        <f>R31-S31</f>
        <v>1.9000000000000057</v>
      </c>
      <c r="W31" s="67">
        <v>0.42</v>
      </c>
    </row>
    <row r="32" spans="1:23" x14ac:dyDescent="0.25">
      <c r="A32" s="31" t="s">
        <v>22</v>
      </c>
      <c r="B32" s="32" t="s">
        <v>13</v>
      </c>
      <c r="C32" s="33">
        <v>58</v>
      </c>
      <c r="D32" s="33" t="s">
        <v>18</v>
      </c>
      <c r="E32" s="34" t="s">
        <v>15</v>
      </c>
      <c r="F32" s="36">
        <v>16.170000000000002</v>
      </c>
      <c r="G32" s="37">
        <v>15.93</v>
      </c>
      <c r="H32" s="37">
        <v>0.15</v>
      </c>
      <c r="I32" s="34">
        <v>4</v>
      </c>
      <c r="J32" s="37">
        <f t="shared" ref="J32:J35" si="11">((F32-G32))</f>
        <v>0.24000000000000199</v>
      </c>
      <c r="K32" s="67">
        <v>1.6</v>
      </c>
      <c r="M32" s="31" t="s">
        <v>22</v>
      </c>
      <c r="N32" s="32" t="s">
        <v>13</v>
      </c>
      <c r="O32" s="33">
        <v>58</v>
      </c>
      <c r="P32" s="33" t="s">
        <v>18</v>
      </c>
      <c r="Q32" s="34" t="s">
        <v>15</v>
      </c>
      <c r="R32" s="36">
        <f t="shared" si="7"/>
        <v>16.170000000000002</v>
      </c>
      <c r="S32" s="37">
        <v>15.93</v>
      </c>
      <c r="T32" s="81">
        <v>0.09</v>
      </c>
      <c r="U32" s="34" t="s">
        <v>75</v>
      </c>
      <c r="V32" s="37">
        <f t="shared" ref="V32:V40" si="12">R32-S32</f>
        <v>0.24000000000000199</v>
      </c>
      <c r="W32" s="67">
        <v>2.76</v>
      </c>
    </row>
    <row r="33" spans="1:23" x14ac:dyDescent="0.25">
      <c r="A33" s="31" t="s">
        <v>16</v>
      </c>
      <c r="B33" s="32" t="s">
        <v>13</v>
      </c>
      <c r="C33" s="33">
        <v>59</v>
      </c>
      <c r="D33" s="33" t="s">
        <v>18</v>
      </c>
      <c r="E33" s="34" t="s">
        <v>15</v>
      </c>
      <c r="F33" s="36">
        <v>14.91</v>
      </c>
      <c r="G33" s="37">
        <v>14.7</v>
      </c>
      <c r="H33" s="37">
        <v>0.15</v>
      </c>
      <c r="I33" s="34">
        <v>4</v>
      </c>
      <c r="J33" s="37">
        <f t="shared" si="11"/>
        <v>0.21000000000000085</v>
      </c>
      <c r="K33" s="67">
        <v>1.4</v>
      </c>
      <c r="M33" s="31" t="s">
        <v>16</v>
      </c>
      <c r="N33" s="32" t="s">
        <v>13</v>
      </c>
      <c r="O33" s="33">
        <v>59</v>
      </c>
      <c r="P33" s="33" t="s">
        <v>18</v>
      </c>
      <c r="Q33" s="34" t="s">
        <v>15</v>
      </c>
      <c r="R33" s="36">
        <f t="shared" si="7"/>
        <v>14.91</v>
      </c>
      <c r="S33" s="37">
        <v>14.67</v>
      </c>
      <c r="T33" s="81">
        <v>0.08</v>
      </c>
      <c r="U33" s="34" t="s">
        <v>75</v>
      </c>
      <c r="V33" s="37">
        <f t="shared" si="12"/>
        <v>0.24000000000000021</v>
      </c>
      <c r="W33" s="67">
        <v>3.06</v>
      </c>
    </row>
    <row r="34" spans="1:23" x14ac:dyDescent="0.25">
      <c r="A34" s="31" t="s">
        <v>12</v>
      </c>
      <c r="B34" s="32" t="s">
        <v>13</v>
      </c>
      <c r="C34" s="33">
        <v>60</v>
      </c>
      <c r="D34" s="33" t="s">
        <v>18</v>
      </c>
      <c r="E34" s="34" t="s">
        <v>15</v>
      </c>
      <c r="F34" s="36">
        <v>8.1999999999999993</v>
      </c>
      <c r="G34" s="37">
        <v>8.0299999999999994</v>
      </c>
      <c r="H34" s="37">
        <v>0.15</v>
      </c>
      <c r="I34" s="34">
        <v>4</v>
      </c>
      <c r="J34" s="37">
        <f t="shared" si="11"/>
        <v>0.16999999999999993</v>
      </c>
      <c r="K34" s="67">
        <v>1.1299999999999999</v>
      </c>
      <c r="M34" s="31" t="s">
        <v>12</v>
      </c>
      <c r="N34" s="32" t="s">
        <v>13</v>
      </c>
      <c r="O34" s="33">
        <v>60</v>
      </c>
      <c r="P34" s="33" t="s">
        <v>18</v>
      </c>
      <c r="Q34" s="34" t="s">
        <v>15</v>
      </c>
      <c r="R34" s="36">
        <f t="shared" si="7"/>
        <v>8.1999999999999993</v>
      </c>
      <c r="S34" s="37">
        <v>8.0259999999999998</v>
      </c>
      <c r="T34" s="81">
        <v>5.6000000000000001E-2</v>
      </c>
      <c r="U34" s="34" t="s">
        <v>75</v>
      </c>
      <c r="V34" s="37">
        <f t="shared" si="12"/>
        <v>0.17399999999999949</v>
      </c>
      <c r="W34" s="67">
        <v>3.08</v>
      </c>
    </row>
    <row r="35" spans="1:23" x14ac:dyDescent="0.25">
      <c r="A35" s="31" t="s">
        <v>26</v>
      </c>
      <c r="B35" s="32" t="s">
        <v>13</v>
      </c>
      <c r="C35" s="33">
        <v>61</v>
      </c>
      <c r="D35" s="33" t="s">
        <v>18</v>
      </c>
      <c r="E35" s="34" t="s">
        <v>15</v>
      </c>
      <c r="F35" s="36">
        <v>7.38</v>
      </c>
      <c r="G35" s="37">
        <v>7.34</v>
      </c>
      <c r="H35" s="37">
        <v>0.15</v>
      </c>
      <c r="I35" s="34">
        <v>4</v>
      </c>
      <c r="J35" s="37">
        <f t="shared" si="11"/>
        <v>4.0000000000000036E-2</v>
      </c>
      <c r="K35" s="67">
        <v>0.27</v>
      </c>
      <c r="M35" s="31" t="s">
        <v>26</v>
      </c>
      <c r="N35" s="32" t="s">
        <v>13</v>
      </c>
      <c r="O35" s="33">
        <v>61</v>
      </c>
      <c r="P35" s="33" t="s">
        <v>18</v>
      </c>
      <c r="Q35" s="34" t="s">
        <v>15</v>
      </c>
      <c r="R35" s="36">
        <f t="shared" si="7"/>
        <v>7.38</v>
      </c>
      <c r="S35" s="37">
        <v>7.3170000000000002</v>
      </c>
      <c r="T35" s="81">
        <v>5.8000000000000003E-2</v>
      </c>
      <c r="U35" s="34" t="s">
        <v>75</v>
      </c>
      <c r="V35" s="37">
        <f t="shared" si="12"/>
        <v>6.2999999999999723E-2</v>
      </c>
      <c r="W35" s="67">
        <v>1.07</v>
      </c>
    </row>
    <row r="36" spans="1:23" x14ac:dyDescent="0.25">
      <c r="A36" s="31" t="s">
        <v>21</v>
      </c>
      <c r="B36" s="32" t="s">
        <v>13</v>
      </c>
      <c r="C36" s="33">
        <v>62</v>
      </c>
      <c r="D36" s="33" t="s">
        <v>18</v>
      </c>
      <c r="E36" s="34" t="s">
        <v>15</v>
      </c>
      <c r="F36" s="36">
        <v>20.92</v>
      </c>
      <c r="G36" s="37">
        <v>20.94</v>
      </c>
      <c r="H36" s="37">
        <v>0.15</v>
      </c>
      <c r="I36" s="34">
        <v>4</v>
      </c>
      <c r="J36" s="37">
        <f t="shared" ref="J36:J40" si="13">((F36-G36))</f>
        <v>-1.9999999999999574E-2</v>
      </c>
      <c r="K36" s="67">
        <v>-0.13</v>
      </c>
      <c r="M36" s="31" t="s">
        <v>21</v>
      </c>
      <c r="N36" s="32" t="s">
        <v>13</v>
      </c>
      <c r="O36" s="33">
        <v>62</v>
      </c>
      <c r="P36" s="33" t="s">
        <v>18</v>
      </c>
      <c r="Q36" s="34" t="s">
        <v>15</v>
      </c>
      <c r="R36" s="36">
        <f t="shared" si="7"/>
        <v>20.92</v>
      </c>
      <c r="S36" s="37">
        <v>20.9</v>
      </c>
      <c r="T36" s="81">
        <v>0.1</v>
      </c>
      <c r="U36" s="34" t="s">
        <v>75</v>
      </c>
      <c r="V36" s="37">
        <f t="shared" si="12"/>
        <v>2.0000000000003126E-2</v>
      </c>
      <c r="W36" s="67">
        <v>0.23</v>
      </c>
    </row>
    <row r="37" spans="1:23" x14ac:dyDescent="0.25">
      <c r="A37" s="31" t="s">
        <v>24</v>
      </c>
      <c r="B37" s="32" t="s">
        <v>13</v>
      </c>
      <c r="C37" s="33">
        <v>63</v>
      </c>
      <c r="D37" s="33" t="s">
        <v>18</v>
      </c>
      <c r="E37" s="34" t="s">
        <v>15</v>
      </c>
      <c r="F37" s="36">
        <v>14.44</v>
      </c>
      <c r="G37" s="37">
        <v>14.39</v>
      </c>
      <c r="H37" s="37">
        <v>0.15</v>
      </c>
      <c r="I37" s="41">
        <v>4</v>
      </c>
      <c r="J37" s="37">
        <f t="shared" si="13"/>
        <v>4.9999999999998934E-2</v>
      </c>
      <c r="K37" s="67">
        <v>0.33</v>
      </c>
      <c r="M37" s="31" t="s">
        <v>24</v>
      </c>
      <c r="N37" s="32" t="s">
        <v>13</v>
      </c>
      <c r="O37" s="33">
        <v>63</v>
      </c>
      <c r="P37" s="33" t="s">
        <v>18</v>
      </c>
      <c r="Q37" s="34" t="s">
        <v>15</v>
      </c>
      <c r="R37" s="36">
        <f t="shared" si="7"/>
        <v>14.44</v>
      </c>
      <c r="S37" s="37">
        <v>14.37</v>
      </c>
      <c r="T37" s="81">
        <v>0.08</v>
      </c>
      <c r="U37" s="34" t="s">
        <v>75</v>
      </c>
      <c r="V37" s="37">
        <f t="shared" si="12"/>
        <v>7.0000000000000284E-2</v>
      </c>
      <c r="W37" s="67">
        <v>0.88</v>
      </c>
    </row>
    <row r="38" spans="1:23" x14ac:dyDescent="0.25">
      <c r="A38" s="31" t="s">
        <v>20</v>
      </c>
      <c r="B38" s="32" t="s">
        <v>13</v>
      </c>
      <c r="C38" s="33">
        <v>64</v>
      </c>
      <c r="D38" s="33" t="s">
        <v>18</v>
      </c>
      <c r="E38" s="34" t="s">
        <v>15</v>
      </c>
      <c r="F38" s="36">
        <v>0.6</v>
      </c>
      <c r="G38" s="37">
        <v>0.54</v>
      </c>
      <c r="H38" s="37">
        <v>0.15</v>
      </c>
      <c r="I38" s="41">
        <v>4</v>
      </c>
      <c r="J38" s="37">
        <f t="shared" si="13"/>
        <v>5.9999999999999942E-2</v>
      </c>
      <c r="K38" s="67">
        <v>0.4</v>
      </c>
      <c r="M38" s="31" t="s">
        <v>20</v>
      </c>
      <c r="N38" s="32" t="s">
        <v>13</v>
      </c>
      <c r="O38" s="33">
        <v>64</v>
      </c>
      <c r="P38" s="33" t="s">
        <v>18</v>
      </c>
      <c r="Q38" s="34" t="s">
        <v>15</v>
      </c>
      <c r="R38" s="36">
        <f t="shared" si="7"/>
        <v>0.6</v>
      </c>
      <c r="S38" s="37">
        <v>0.53129999999999999</v>
      </c>
      <c r="T38" s="81">
        <v>4.7699999999999999E-2</v>
      </c>
      <c r="U38" s="34" t="s">
        <v>75</v>
      </c>
      <c r="V38" s="37">
        <f t="shared" si="12"/>
        <v>6.8699999999999983E-2</v>
      </c>
      <c r="W38" s="67">
        <v>1.44</v>
      </c>
    </row>
    <row r="39" spans="1:23" x14ac:dyDescent="0.25">
      <c r="A39" s="31" t="s">
        <v>19</v>
      </c>
      <c r="B39" s="32" t="s">
        <v>13</v>
      </c>
      <c r="C39" s="33">
        <v>65</v>
      </c>
      <c r="D39" s="33" t="s">
        <v>18</v>
      </c>
      <c r="E39" s="34" t="s">
        <v>15</v>
      </c>
      <c r="F39" s="36">
        <v>8.0500000000000007</v>
      </c>
      <c r="G39" s="37">
        <v>8.0399999999999991</v>
      </c>
      <c r="H39" s="37">
        <v>0.15</v>
      </c>
      <c r="I39" s="41">
        <v>4</v>
      </c>
      <c r="J39" s="37">
        <f t="shared" si="13"/>
        <v>1.0000000000001563E-2</v>
      </c>
      <c r="K39" s="67">
        <v>7.0000000000000007E-2</v>
      </c>
      <c r="M39" s="31" t="s">
        <v>19</v>
      </c>
      <c r="N39" s="32" t="s">
        <v>13</v>
      </c>
      <c r="O39" s="33">
        <v>65</v>
      </c>
      <c r="P39" s="33" t="s">
        <v>18</v>
      </c>
      <c r="Q39" s="34" t="s">
        <v>15</v>
      </c>
      <c r="R39" s="36">
        <f t="shared" si="7"/>
        <v>8.0500000000000007</v>
      </c>
      <c r="S39" s="37">
        <v>8.0259999999999998</v>
      </c>
      <c r="T39" s="81">
        <v>7.1999999999999995E-2</v>
      </c>
      <c r="U39" s="34" t="s">
        <v>75</v>
      </c>
      <c r="V39" s="37">
        <f t="shared" si="12"/>
        <v>2.4000000000000909E-2</v>
      </c>
      <c r="W39" s="67">
        <v>0.33</v>
      </c>
    </row>
    <row r="40" spans="1:23" x14ac:dyDescent="0.25">
      <c r="A40" s="31" t="s">
        <v>17</v>
      </c>
      <c r="B40" s="32" t="s">
        <v>13</v>
      </c>
      <c r="C40" s="33">
        <v>66</v>
      </c>
      <c r="D40" s="33" t="s">
        <v>18</v>
      </c>
      <c r="E40" s="34" t="s">
        <v>15</v>
      </c>
      <c r="F40" s="36">
        <v>6.61</v>
      </c>
      <c r="G40" s="37">
        <v>6.59</v>
      </c>
      <c r="H40" s="37">
        <v>0.15</v>
      </c>
      <c r="I40" s="41">
        <v>4</v>
      </c>
      <c r="J40" s="37">
        <f t="shared" si="13"/>
        <v>2.0000000000000462E-2</v>
      </c>
      <c r="K40" s="67">
        <v>0.13</v>
      </c>
      <c r="M40" s="31" t="s">
        <v>17</v>
      </c>
      <c r="N40" s="32" t="s">
        <v>13</v>
      </c>
      <c r="O40" s="33">
        <v>66</v>
      </c>
      <c r="P40" s="33" t="s">
        <v>18</v>
      </c>
      <c r="Q40" s="34" t="s">
        <v>15</v>
      </c>
      <c r="R40" s="36">
        <f t="shared" si="7"/>
        <v>6.61</v>
      </c>
      <c r="S40" s="37">
        <v>6.5570000000000004</v>
      </c>
      <c r="T40" s="81">
        <v>8.6999999999999994E-2</v>
      </c>
      <c r="U40" s="34">
        <v>1</v>
      </c>
      <c r="V40" s="37">
        <f t="shared" si="12"/>
        <v>5.2999999999999936E-2</v>
      </c>
      <c r="W40" s="67">
        <v>0.61</v>
      </c>
    </row>
    <row r="41" spans="1:23" x14ac:dyDescent="0.25">
      <c r="A41" s="31" t="s">
        <v>26</v>
      </c>
      <c r="B41" s="32" t="s">
        <v>13</v>
      </c>
      <c r="C41" s="33">
        <v>67</v>
      </c>
      <c r="D41" s="33" t="s">
        <v>14</v>
      </c>
      <c r="E41" s="34" t="s">
        <v>15</v>
      </c>
      <c r="F41" s="36">
        <v>3.3</v>
      </c>
      <c r="G41" s="37">
        <v>3.41</v>
      </c>
      <c r="H41" s="37">
        <f>G41*0.05</f>
        <v>0.17050000000000001</v>
      </c>
      <c r="I41" s="41">
        <v>4</v>
      </c>
      <c r="J41" s="41">
        <f t="shared" ref="J41:J42" si="14">((F41-G41)/G41)*100</f>
        <v>-3.2258064516129124</v>
      </c>
      <c r="K41" s="67">
        <v>-0.65</v>
      </c>
      <c r="M41" s="31" t="s">
        <v>26</v>
      </c>
      <c r="N41" s="32" t="s">
        <v>13</v>
      </c>
      <c r="O41" s="33">
        <v>67</v>
      </c>
      <c r="P41" s="33" t="s">
        <v>14</v>
      </c>
      <c r="Q41" s="34" t="s">
        <v>15</v>
      </c>
      <c r="R41" s="36">
        <f t="shared" si="7"/>
        <v>3.3</v>
      </c>
      <c r="S41" s="37">
        <v>3.4750000000000001</v>
      </c>
      <c r="T41" s="81">
        <v>8.5999999999999993E-2</v>
      </c>
      <c r="U41" s="34">
        <v>1</v>
      </c>
      <c r="V41" s="41">
        <f>((R41-S41)/S41)*100</f>
        <v>-5.0359712230215905</v>
      </c>
      <c r="W41" s="67">
        <v>-2.0299999999999998</v>
      </c>
    </row>
    <row r="42" spans="1:23" ht="15.75" thickBot="1" x14ac:dyDescent="0.3">
      <c r="A42" s="69" t="s">
        <v>20</v>
      </c>
      <c r="B42" s="70" t="s">
        <v>13</v>
      </c>
      <c r="C42" s="71">
        <v>68</v>
      </c>
      <c r="D42" s="71" t="s">
        <v>14</v>
      </c>
      <c r="E42" s="72" t="s">
        <v>15</v>
      </c>
      <c r="F42" s="73">
        <v>6.42</v>
      </c>
      <c r="G42" s="74">
        <v>6.47</v>
      </c>
      <c r="H42" s="74">
        <f>G42*0.05</f>
        <v>0.32350000000000001</v>
      </c>
      <c r="I42" s="75">
        <v>4</v>
      </c>
      <c r="J42" s="75">
        <f t="shared" si="14"/>
        <v>-0.77279752704791072</v>
      </c>
      <c r="K42" s="76">
        <v>-0.15</v>
      </c>
      <c r="M42" s="69" t="s">
        <v>20</v>
      </c>
      <c r="N42" s="70" t="s">
        <v>13</v>
      </c>
      <c r="O42" s="71">
        <v>68</v>
      </c>
      <c r="P42" s="71" t="s">
        <v>14</v>
      </c>
      <c r="Q42" s="72" t="s">
        <v>15</v>
      </c>
      <c r="R42" s="73">
        <f t="shared" si="7"/>
        <v>6.42</v>
      </c>
      <c r="S42" s="74">
        <v>6.5890000000000004</v>
      </c>
      <c r="T42" s="82">
        <v>0.106</v>
      </c>
      <c r="U42" s="72">
        <v>1</v>
      </c>
      <c r="V42" s="75">
        <f t="shared" ref="V42" si="15">((R42-S42)/S42)*100</f>
        <v>-2.5648808620428056</v>
      </c>
      <c r="W42" s="76">
        <v>-1.59</v>
      </c>
    </row>
    <row r="44" spans="1:23" x14ac:dyDescent="0.25">
      <c r="W44" s="46"/>
    </row>
    <row r="46" spans="1:23" x14ac:dyDescent="0.25">
      <c r="K46" s="46"/>
    </row>
  </sheetData>
  <sheetProtection algorithmName="SHA-512" hashValue="DX8MBNIR7QjFkmV2hLqLnPr2KKmtD6xP05KqXVUzN5JhdaNQY3FgGp4seDZBdpCO9YjrUwpyWmmmCkxOzCLnWw==" saltValue="mZWR8TlK2EFPMCLTNFaH4Q==" spinCount="100000" sheet="1" objects="1" scenarios="1" selectLockedCells="1" selectUnlockedCells="1"/>
  <mergeCells count="3">
    <mergeCell ref="A2:K2"/>
    <mergeCell ref="A8:K8"/>
    <mergeCell ref="M8:W8"/>
  </mergeCells>
  <conditionalFormatting sqref="K14:K42 W17:W42">
    <cfRule type="cellIs" dxfId="140" priority="1" stopIfTrue="1" operator="between">
      <formula>-2</formula>
      <formula>2</formula>
    </cfRule>
    <cfRule type="cellIs" dxfId="139" priority="2" stopIfTrue="1" operator="between">
      <formula>-3</formula>
      <formula>3</formula>
    </cfRule>
    <cfRule type="cellIs" dxfId="138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46B086-D8DF-4B4F-B306-F394E35A3BC9}">
  <sheetPr>
    <pageSetUpPr fitToPage="1"/>
  </sheetPr>
  <dimension ref="A1:W71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512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93</v>
      </c>
      <c r="G14" s="25">
        <v>91.598875801820867</v>
      </c>
      <c r="H14" s="17">
        <f>G14*0.025</f>
        <v>2.2899718950455217</v>
      </c>
      <c r="I14" s="14"/>
      <c r="J14" s="18">
        <f>((F14-G14)/G14)*100</f>
        <v>1.5296303430737961</v>
      </c>
      <c r="K14" s="26">
        <f>(F14-G14)/H14</f>
        <v>0.61185213722951848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77.7</v>
      </c>
      <c r="G15" s="28">
        <v>78.3</v>
      </c>
      <c r="H15" s="17">
        <f>2/2</f>
        <v>1</v>
      </c>
      <c r="I15" s="14"/>
      <c r="J15" s="22">
        <f>F15-G15</f>
        <v>-0.59999999999999432</v>
      </c>
      <c r="K15" s="26">
        <f t="shared" ref="K15:K26" si="0">(F15-G15)/H15</f>
        <v>-0.59999999999999432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8.07</v>
      </c>
      <c r="G16" s="17">
        <v>8.2128690415373828</v>
      </c>
      <c r="H16" s="17">
        <f>G16*((14-0.53*G16)/200)</f>
        <v>0.39615510548999233</v>
      </c>
      <c r="I16" s="14"/>
      <c r="J16" s="18">
        <f>((F16-G16)/G16)*100</f>
        <v>-1.739575303280845</v>
      </c>
      <c r="K16" s="26">
        <f>(F16-G16)/H16</f>
        <v>-0.36063915258815643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24</v>
      </c>
      <c r="B17" s="24" t="s">
        <v>13</v>
      </c>
      <c r="C17" s="15">
        <v>6</v>
      </c>
      <c r="D17" s="15" t="s">
        <v>57</v>
      </c>
      <c r="E17" s="14" t="s">
        <v>55</v>
      </c>
      <c r="F17" s="25">
        <v>11.1</v>
      </c>
      <c r="G17" s="28">
        <v>11.336642742022791</v>
      </c>
      <c r="H17" s="17">
        <f>G17*((14-0.53*G17)/200)</f>
        <v>0.45298839999191165</v>
      </c>
      <c r="I17" s="14"/>
      <c r="J17" s="18">
        <f>((F17-G17)/G17)*100</f>
        <v>-2.0874146553600172</v>
      </c>
      <c r="K17" s="26">
        <f>(F17-G17)/H17</f>
        <v>-0.52240353622083224</v>
      </c>
      <c r="L17" s="65"/>
      <c r="M17" s="13" t="s">
        <v>24</v>
      </c>
      <c r="N17" s="24" t="s">
        <v>13</v>
      </c>
      <c r="O17" s="14">
        <v>6</v>
      </c>
      <c r="P17" s="15" t="s">
        <v>57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17</v>
      </c>
      <c r="B18" s="24" t="s">
        <v>13</v>
      </c>
      <c r="C18" s="15">
        <v>9</v>
      </c>
      <c r="D18" s="15" t="s">
        <v>52</v>
      </c>
      <c r="E18" s="14" t="s">
        <v>53</v>
      </c>
      <c r="F18" s="16">
        <v>10</v>
      </c>
      <c r="G18" s="17">
        <v>10.71</v>
      </c>
      <c r="H18" s="17">
        <f>G18*0.05</f>
        <v>0.53550000000000009</v>
      </c>
      <c r="I18" s="14"/>
      <c r="J18" s="18">
        <f>((F18-G18)/G18)*100</f>
        <v>-6.629318394024283</v>
      </c>
      <c r="K18" s="26">
        <f>(F18-G18)/H18</f>
        <v>-1.3258636788048566</v>
      </c>
      <c r="L18" s="65"/>
      <c r="M18" s="13" t="s">
        <v>17</v>
      </c>
      <c r="N18" s="24" t="s">
        <v>13</v>
      </c>
      <c r="O18" s="14">
        <v>9</v>
      </c>
      <c r="P18" s="15" t="s">
        <v>52</v>
      </c>
      <c r="Q18" s="14" t="s">
        <v>53</v>
      </c>
      <c r="R18" s="25"/>
      <c r="S18" s="17"/>
      <c r="T18" s="14"/>
      <c r="U18" s="14"/>
      <c r="V18" s="14"/>
      <c r="W18" s="29"/>
    </row>
    <row r="19" spans="1:23" x14ac:dyDescent="0.25">
      <c r="A19" s="31" t="s">
        <v>51</v>
      </c>
      <c r="B19" s="32" t="s">
        <v>43</v>
      </c>
      <c r="C19" s="33">
        <v>10</v>
      </c>
      <c r="D19" s="33" t="s">
        <v>44</v>
      </c>
      <c r="E19" s="34" t="s">
        <v>45</v>
      </c>
      <c r="F19" s="39">
        <v>7.4</v>
      </c>
      <c r="G19" s="36">
        <v>7.1703487244882664</v>
      </c>
      <c r="H19" s="37">
        <f>G19*0.075/2</f>
        <v>0.26888807716830998</v>
      </c>
      <c r="I19" s="34"/>
      <c r="J19" s="38">
        <f t="shared" ref="J19:J26" si="1">((F19-G19)/G19)*100</f>
        <v>3.2027908869679647</v>
      </c>
      <c r="K19" s="67">
        <f t="shared" si="0"/>
        <v>0.85407756985812411</v>
      </c>
      <c r="L19" s="65"/>
      <c r="M19" s="31" t="s">
        <v>51</v>
      </c>
      <c r="N19" s="34" t="s">
        <v>43</v>
      </c>
      <c r="O19" s="34">
        <v>10</v>
      </c>
      <c r="P19" s="33" t="s">
        <v>44</v>
      </c>
      <c r="Q19" s="34" t="s">
        <v>45</v>
      </c>
      <c r="R19" s="37"/>
      <c r="S19" s="37"/>
      <c r="T19" s="34"/>
      <c r="U19" s="34"/>
      <c r="V19" s="41"/>
      <c r="W19" s="55"/>
    </row>
    <row r="20" spans="1:23" x14ac:dyDescent="0.25">
      <c r="A20" s="31" t="s">
        <v>50</v>
      </c>
      <c r="B20" s="32" t="s">
        <v>43</v>
      </c>
      <c r="C20" s="33">
        <v>11</v>
      </c>
      <c r="D20" s="33" t="s">
        <v>44</v>
      </c>
      <c r="E20" s="34" t="s">
        <v>45</v>
      </c>
      <c r="F20" s="39">
        <v>9.1999999999999993</v>
      </c>
      <c r="G20" s="36">
        <v>8.6583701284702528</v>
      </c>
      <c r="H20" s="37">
        <f t="shared" ref="H20:H21" si="2">G20*0.075/2</f>
        <v>0.32468887981763445</v>
      </c>
      <c r="I20" s="41"/>
      <c r="J20" s="38">
        <f t="shared" si="1"/>
        <v>6.2555638473893795</v>
      </c>
      <c r="K20" s="67">
        <f t="shared" si="0"/>
        <v>1.6681503593038347</v>
      </c>
      <c r="L20" s="65"/>
      <c r="M20" s="31" t="s">
        <v>50</v>
      </c>
      <c r="N20" s="34" t="s">
        <v>43</v>
      </c>
      <c r="O20" s="34">
        <v>11</v>
      </c>
      <c r="P20" s="33" t="s">
        <v>44</v>
      </c>
      <c r="Q20" s="34" t="s">
        <v>45</v>
      </c>
      <c r="R20" s="37"/>
      <c r="S20" s="37"/>
      <c r="T20" s="34"/>
      <c r="U20" s="34"/>
      <c r="V20" s="41"/>
      <c r="W20" s="55"/>
    </row>
    <row r="21" spans="1:23" x14ac:dyDescent="0.25">
      <c r="A21" s="31" t="s">
        <v>49</v>
      </c>
      <c r="B21" s="32" t="s">
        <v>43</v>
      </c>
      <c r="C21" s="33">
        <v>12</v>
      </c>
      <c r="D21" s="33" t="s">
        <v>44</v>
      </c>
      <c r="E21" s="34" t="s">
        <v>45</v>
      </c>
      <c r="F21" s="39">
        <v>18.3</v>
      </c>
      <c r="G21" s="36">
        <v>18.067984322173352</v>
      </c>
      <c r="H21" s="37">
        <f t="shared" si="2"/>
        <v>0.67754941208150066</v>
      </c>
      <c r="I21" s="41"/>
      <c r="J21" s="38">
        <f t="shared" si="1"/>
        <v>1.2841259638570468</v>
      </c>
      <c r="K21" s="67">
        <f t="shared" si="0"/>
        <v>0.3424335903618792</v>
      </c>
      <c r="M21" s="31" t="s">
        <v>49</v>
      </c>
      <c r="N21" s="34" t="s">
        <v>43</v>
      </c>
      <c r="O21" s="34">
        <v>12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71</v>
      </c>
      <c r="B22" s="32" t="s">
        <v>43</v>
      </c>
      <c r="C22" s="33">
        <v>13</v>
      </c>
      <c r="D22" s="33" t="s">
        <v>44</v>
      </c>
      <c r="E22" s="34" t="s">
        <v>45</v>
      </c>
      <c r="F22" s="35" t="s">
        <v>84</v>
      </c>
      <c r="G22" s="40">
        <v>0</v>
      </c>
      <c r="H22" s="37"/>
      <c r="I22" s="41"/>
      <c r="J22" s="38"/>
      <c r="K22" s="67"/>
      <c r="M22" s="31" t="s">
        <v>71</v>
      </c>
      <c r="N22" s="34" t="s">
        <v>43</v>
      </c>
      <c r="O22" s="34">
        <v>13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72</v>
      </c>
      <c r="B23" s="32" t="s">
        <v>43</v>
      </c>
      <c r="C23" s="33">
        <v>14</v>
      </c>
      <c r="D23" s="33" t="s">
        <v>44</v>
      </c>
      <c r="E23" s="34" t="s">
        <v>45</v>
      </c>
      <c r="F23" s="35" t="s">
        <v>84</v>
      </c>
      <c r="G23" s="40">
        <v>0</v>
      </c>
      <c r="H23" s="37"/>
      <c r="I23" s="41"/>
      <c r="J23" s="38"/>
      <c r="K23" s="67"/>
      <c r="M23" s="31" t="s">
        <v>72</v>
      </c>
      <c r="N23" s="34" t="s">
        <v>43</v>
      </c>
      <c r="O23" s="34">
        <v>14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48</v>
      </c>
      <c r="B24" s="32" t="s">
        <v>43</v>
      </c>
      <c r="C24" s="33">
        <v>20</v>
      </c>
      <c r="D24" s="33" t="s">
        <v>44</v>
      </c>
      <c r="E24" s="34" t="s">
        <v>45</v>
      </c>
      <c r="F24" s="39">
        <v>80.3</v>
      </c>
      <c r="G24" s="36">
        <v>79.753300673997742</v>
      </c>
      <c r="H24" s="37">
        <f>G24*0.025</f>
        <v>1.9938325168499436</v>
      </c>
      <c r="I24" s="41"/>
      <c r="J24" s="38">
        <f t="shared" si="1"/>
        <v>0.68548802542600873</v>
      </c>
      <c r="K24" s="67">
        <f t="shared" si="0"/>
        <v>0.27419521017040349</v>
      </c>
      <c r="M24" s="31" t="s">
        <v>48</v>
      </c>
      <c r="N24" s="34" t="s">
        <v>43</v>
      </c>
      <c r="O24" s="34">
        <v>20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47</v>
      </c>
      <c r="B25" s="32" t="s">
        <v>43</v>
      </c>
      <c r="C25" s="33">
        <v>21</v>
      </c>
      <c r="D25" s="33" t="s">
        <v>44</v>
      </c>
      <c r="E25" s="34" t="s">
        <v>45</v>
      </c>
      <c r="F25" s="39">
        <v>100</v>
      </c>
      <c r="G25" s="40">
        <v>99.799457565331949</v>
      </c>
      <c r="H25" s="37">
        <f t="shared" ref="H25:H26" si="3">G25*0.025</f>
        <v>2.494986439133299</v>
      </c>
      <c r="I25" s="41"/>
      <c r="J25" s="38">
        <f t="shared" si="1"/>
        <v>0.2009454154966421</v>
      </c>
      <c r="K25" s="67">
        <f t="shared" si="0"/>
        <v>8.0378166198656842E-2</v>
      </c>
      <c r="M25" s="31" t="s">
        <v>47</v>
      </c>
      <c r="N25" s="34" t="s">
        <v>43</v>
      </c>
      <c r="O25" s="34">
        <v>21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46</v>
      </c>
      <c r="B26" s="32" t="s">
        <v>43</v>
      </c>
      <c r="C26" s="33">
        <v>22</v>
      </c>
      <c r="D26" s="33" t="s">
        <v>44</v>
      </c>
      <c r="E26" s="34" t="s">
        <v>45</v>
      </c>
      <c r="F26" s="39">
        <v>156</v>
      </c>
      <c r="G26" s="40">
        <v>154.58092228632088</v>
      </c>
      <c r="H26" s="37">
        <f t="shared" si="3"/>
        <v>3.8645230571580225</v>
      </c>
      <c r="I26" s="41"/>
      <c r="J26" s="38">
        <f t="shared" si="1"/>
        <v>0.91801607384036943</v>
      </c>
      <c r="K26" s="67">
        <f t="shared" si="0"/>
        <v>0.36720642953614768</v>
      </c>
      <c r="M26" s="31" t="s">
        <v>46</v>
      </c>
      <c r="N26" s="34" t="s">
        <v>43</v>
      </c>
      <c r="O26" s="34">
        <v>22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73</v>
      </c>
      <c r="B27" s="32" t="s">
        <v>43</v>
      </c>
      <c r="C27" s="33">
        <v>23</v>
      </c>
      <c r="D27" s="33" t="s">
        <v>44</v>
      </c>
      <c r="E27" s="34" t="s">
        <v>45</v>
      </c>
      <c r="F27" s="35" t="s">
        <v>84</v>
      </c>
      <c r="G27" s="40">
        <v>0</v>
      </c>
      <c r="H27" s="37"/>
      <c r="I27" s="41"/>
      <c r="J27" s="38"/>
      <c r="K27" s="67"/>
      <c r="M27" s="31" t="s">
        <v>73</v>
      </c>
      <c r="N27" s="34" t="s">
        <v>43</v>
      </c>
      <c r="O27" s="34">
        <v>23</v>
      </c>
      <c r="P27" s="33" t="s">
        <v>44</v>
      </c>
      <c r="Q27" s="34" t="s">
        <v>45</v>
      </c>
      <c r="R27" s="37"/>
      <c r="S27" s="56"/>
      <c r="T27" s="57"/>
      <c r="U27" s="34"/>
      <c r="V27" s="41"/>
      <c r="W27" s="55"/>
    </row>
    <row r="28" spans="1:23" x14ac:dyDescent="0.25">
      <c r="A28" s="31" t="s">
        <v>74</v>
      </c>
      <c r="B28" s="32" t="s">
        <v>43</v>
      </c>
      <c r="C28" s="33">
        <v>24</v>
      </c>
      <c r="D28" s="33" t="s">
        <v>44</v>
      </c>
      <c r="E28" s="34" t="s">
        <v>45</v>
      </c>
      <c r="F28" s="35" t="s">
        <v>84</v>
      </c>
      <c r="G28" s="40">
        <v>0</v>
      </c>
      <c r="H28" s="37"/>
      <c r="I28" s="41"/>
      <c r="J28" s="38"/>
      <c r="K28" s="67"/>
      <c r="M28" s="31" t="s">
        <v>74</v>
      </c>
      <c r="N28" s="34" t="s">
        <v>43</v>
      </c>
      <c r="O28" s="34">
        <v>24</v>
      </c>
      <c r="P28" s="33" t="s">
        <v>44</v>
      </c>
      <c r="Q28" s="34" t="s">
        <v>45</v>
      </c>
      <c r="R28" s="37"/>
      <c r="S28" s="56"/>
      <c r="T28" s="57"/>
      <c r="U28" s="34"/>
      <c r="V28" s="41"/>
      <c r="W28" s="55"/>
    </row>
    <row r="29" spans="1:23" x14ac:dyDescent="0.25">
      <c r="A29" s="13" t="s">
        <v>42</v>
      </c>
      <c r="B29" s="24" t="s">
        <v>13</v>
      </c>
      <c r="C29" s="15">
        <v>30</v>
      </c>
      <c r="D29" s="15" t="s">
        <v>29</v>
      </c>
      <c r="E29" s="14" t="s">
        <v>30</v>
      </c>
      <c r="F29" s="25">
        <v>58.8</v>
      </c>
      <c r="G29" s="25">
        <v>60.13</v>
      </c>
      <c r="H29" s="17">
        <f>0.05*G29</f>
        <v>3.0065000000000004</v>
      </c>
      <c r="I29" s="19">
        <v>4</v>
      </c>
      <c r="J29" s="19">
        <f t="shared" ref="J29:J31" si="4">((F29-G29)/G29)*100</f>
        <v>-2.2118742724097875</v>
      </c>
      <c r="K29" s="26">
        <v>-0.44</v>
      </c>
      <c r="M29" s="13" t="s">
        <v>42</v>
      </c>
      <c r="N29" s="14" t="s">
        <v>13</v>
      </c>
      <c r="O29" s="14">
        <v>30</v>
      </c>
      <c r="P29" s="15" t="s">
        <v>29</v>
      </c>
      <c r="Q29" s="14" t="s">
        <v>30</v>
      </c>
      <c r="R29" s="25">
        <f>F29</f>
        <v>58.8</v>
      </c>
      <c r="S29" s="25">
        <v>60</v>
      </c>
      <c r="T29" s="16">
        <v>1.84</v>
      </c>
      <c r="U29" s="14">
        <v>1</v>
      </c>
      <c r="V29" s="18">
        <f>((R29-S29)/S29)*100</f>
        <v>-2.0000000000000049</v>
      </c>
      <c r="W29" s="67">
        <v>-0.66</v>
      </c>
    </row>
    <row r="30" spans="1:23" x14ac:dyDescent="0.25">
      <c r="A30" s="13" t="s">
        <v>41</v>
      </c>
      <c r="B30" s="24" t="s">
        <v>13</v>
      </c>
      <c r="C30" s="15">
        <v>31</v>
      </c>
      <c r="D30" s="15" t="s">
        <v>29</v>
      </c>
      <c r="E30" s="14" t="s">
        <v>30</v>
      </c>
      <c r="F30" s="25">
        <v>97.5</v>
      </c>
      <c r="G30" s="28">
        <v>97.71</v>
      </c>
      <c r="H30" s="17">
        <f t="shared" ref="H30:H31" si="5">0.05*G30</f>
        <v>4.8855000000000004</v>
      </c>
      <c r="I30" s="19">
        <v>4</v>
      </c>
      <c r="J30" s="19">
        <f t="shared" si="4"/>
        <v>-0.21492170709240996</v>
      </c>
      <c r="K30" s="26">
        <v>-0.04</v>
      </c>
      <c r="M30" s="13" t="s">
        <v>41</v>
      </c>
      <c r="N30" s="14" t="s">
        <v>13</v>
      </c>
      <c r="O30" s="14">
        <v>31</v>
      </c>
      <c r="P30" s="15" t="s">
        <v>29</v>
      </c>
      <c r="Q30" s="14" t="s">
        <v>30</v>
      </c>
      <c r="R30" s="25">
        <f t="shared" ref="R30:R41" si="6">F30</f>
        <v>97.5</v>
      </c>
      <c r="S30" s="25">
        <v>99.38</v>
      </c>
      <c r="T30" s="16">
        <v>2.3199999999999998</v>
      </c>
      <c r="U30" s="14">
        <v>1</v>
      </c>
      <c r="V30" s="18">
        <f t="shared" ref="V30:V55" si="7">((R30-S30)/S30)*100</f>
        <v>-1.8917287180519173</v>
      </c>
      <c r="W30" s="67">
        <v>-0.81</v>
      </c>
    </row>
    <row r="31" spans="1:23" x14ac:dyDescent="0.25">
      <c r="A31" s="13" t="s">
        <v>40</v>
      </c>
      <c r="B31" s="24" t="s">
        <v>13</v>
      </c>
      <c r="C31" s="15">
        <v>32</v>
      </c>
      <c r="D31" s="15" t="s">
        <v>29</v>
      </c>
      <c r="E31" s="14" t="s">
        <v>30</v>
      </c>
      <c r="F31" s="30">
        <v>184</v>
      </c>
      <c r="G31" s="28">
        <v>185.19</v>
      </c>
      <c r="H31" s="17">
        <f t="shared" si="5"/>
        <v>9.259500000000001</v>
      </c>
      <c r="I31" s="19">
        <v>4</v>
      </c>
      <c r="J31" s="19">
        <f t="shared" si="4"/>
        <v>-0.64258329283438509</v>
      </c>
      <c r="K31" s="26">
        <v>-0.13</v>
      </c>
      <c r="M31" s="13" t="s">
        <v>40</v>
      </c>
      <c r="N31" s="14" t="s">
        <v>13</v>
      </c>
      <c r="O31" s="14">
        <v>32</v>
      </c>
      <c r="P31" s="15" t="s">
        <v>29</v>
      </c>
      <c r="Q31" s="14" t="s">
        <v>30</v>
      </c>
      <c r="R31" s="30">
        <f t="shared" si="6"/>
        <v>184</v>
      </c>
      <c r="S31" s="25">
        <v>187.9</v>
      </c>
      <c r="T31" s="16">
        <v>7.7</v>
      </c>
      <c r="U31" s="14">
        <v>1</v>
      </c>
      <c r="V31" s="18">
        <f t="shared" si="7"/>
        <v>-2.0755721128259741</v>
      </c>
      <c r="W31" s="67">
        <v>-0.5</v>
      </c>
    </row>
    <row r="32" spans="1:23" x14ac:dyDescent="0.25">
      <c r="A32" s="13" t="s">
        <v>39</v>
      </c>
      <c r="B32" s="24" t="s">
        <v>13</v>
      </c>
      <c r="C32" s="15">
        <v>33</v>
      </c>
      <c r="D32" s="15" t="s">
        <v>29</v>
      </c>
      <c r="E32" s="14" t="s">
        <v>30</v>
      </c>
      <c r="F32" s="25">
        <v>15.9</v>
      </c>
      <c r="G32" s="28">
        <v>16.190000000000001</v>
      </c>
      <c r="H32" s="17"/>
      <c r="I32" s="19"/>
      <c r="J32" s="19"/>
      <c r="K32" s="29"/>
      <c r="M32" s="13" t="s">
        <v>39</v>
      </c>
      <c r="N32" s="14" t="s">
        <v>13</v>
      </c>
      <c r="O32" s="14">
        <v>33</v>
      </c>
      <c r="P32" s="15" t="s">
        <v>29</v>
      </c>
      <c r="Q32" s="14" t="s">
        <v>30</v>
      </c>
      <c r="R32" s="25">
        <f t="shared" si="6"/>
        <v>15.9</v>
      </c>
      <c r="S32" s="16"/>
      <c r="T32" s="16"/>
      <c r="U32" s="14"/>
      <c r="V32" s="18"/>
      <c r="W32" s="29"/>
    </row>
    <row r="33" spans="1:23" x14ac:dyDescent="0.25">
      <c r="A33" s="13" t="s">
        <v>38</v>
      </c>
      <c r="B33" s="24" t="s">
        <v>13</v>
      </c>
      <c r="C33" s="15">
        <v>34</v>
      </c>
      <c r="D33" s="15" t="s">
        <v>29</v>
      </c>
      <c r="E33" s="14" t="s">
        <v>30</v>
      </c>
      <c r="F33" s="25">
        <v>16.899999999999999</v>
      </c>
      <c r="G33" s="28">
        <v>14.19</v>
      </c>
      <c r="H33" s="17"/>
      <c r="I33" s="19"/>
      <c r="J33" s="19"/>
      <c r="K33" s="29"/>
      <c r="M33" s="13" t="s">
        <v>38</v>
      </c>
      <c r="N33" s="14" t="s">
        <v>13</v>
      </c>
      <c r="O33" s="14">
        <v>34</v>
      </c>
      <c r="P33" s="15" t="s">
        <v>29</v>
      </c>
      <c r="Q33" s="14" t="s">
        <v>30</v>
      </c>
      <c r="R33" s="25">
        <f t="shared" si="6"/>
        <v>16.899999999999999</v>
      </c>
      <c r="S33" s="16"/>
      <c r="T33" s="16"/>
      <c r="U33" s="14"/>
      <c r="V33" s="18"/>
      <c r="W33" s="29"/>
    </row>
    <row r="34" spans="1:23" x14ac:dyDescent="0.25">
      <c r="A34" s="13" t="s">
        <v>37</v>
      </c>
      <c r="B34" s="24" t="s">
        <v>13</v>
      </c>
      <c r="C34" s="15">
        <v>35</v>
      </c>
      <c r="D34" s="15" t="s">
        <v>29</v>
      </c>
      <c r="E34" s="14" t="s">
        <v>30</v>
      </c>
      <c r="F34" s="25">
        <v>20.7</v>
      </c>
      <c r="G34" s="28">
        <v>19.52</v>
      </c>
      <c r="H34" s="17"/>
      <c r="I34" s="19"/>
      <c r="J34" s="19"/>
      <c r="K34" s="29"/>
      <c r="M34" s="13" t="s">
        <v>37</v>
      </c>
      <c r="N34" s="14" t="s">
        <v>13</v>
      </c>
      <c r="O34" s="14">
        <v>35</v>
      </c>
      <c r="P34" s="15" t="s">
        <v>29</v>
      </c>
      <c r="Q34" s="14" t="s">
        <v>30</v>
      </c>
      <c r="R34" s="25">
        <f t="shared" si="6"/>
        <v>20.7</v>
      </c>
      <c r="S34" s="16"/>
      <c r="T34" s="16"/>
      <c r="U34" s="14"/>
      <c r="V34" s="18"/>
      <c r="W34" s="29"/>
    </row>
    <row r="35" spans="1:23" x14ac:dyDescent="0.25">
      <c r="A35" s="13" t="s">
        <v>36</v>
      </c>
      <c r="B35" s="24" t="s">
        <v>13</v>
      </c>
      <c r="C35" s="15">
        <v>36</v>
      </c>
      <c r="D35" s="15" t="s">
        <v>29</v>
      </c>
      <c r="E35" s="14" t="s">
        <v>30</v>
      </c>
      <c r="F35" s="25">
        <v>66.099999999999994</v>
      </c>
      <c r="G35" s="28">
        <v>86.45</v>
      </c>
      <c r="H35" s="17"/>
      <c r="I35" s="19"/>
      <c r="J35" s="19"/>
      <c r="K35" s="29"/>
      <c r="M35" s="13" t="s">
        <v>36</v>
      </c>
      <c r="N35" s="14" t="s">
        <v>13</v>
      </c>
      <c r="O35" s="14">
        <v>36</v>
      </c>
      <c r="P35" s="15" t="s">
        <v>29</v>
      </c>
      <c r="Q35" s="14" t="s">
        <v>30</v>
      </c>
      <c r="R35" s="25">
        <f t="shared" si="6"/>
        <v>66.099999999999994</v>
      </c>
      <c r="S35" s="16"/>
      <c r="T35" s="16"/>
      <c r="U35" s="14"/>
      <c r="V35" s="18"/>
      <c r="W35" s="29"/>
    </row>
    <row r="36" spans="1:23" x14ac:dyDescent="0.25">
      <c r="A36" s="13" t="s">
        <v>35</v>
      </c>
      <c r="B36" s="24" t="s">
        <v>13</v>
      </c>
      <c r="C36" s="15">
        <v>37</v>
      </c>
      <c r="D36" s="15" t="s">
        <v>29</v>
      </c>
      <c r="E36" s="14" t="s">
        <v>30</v>
      </c>
      <c r="F36" s="25">
        <v>83.5</v>
      </c>
      <c r="G36" s="28">
        <v>108.23</v>
      </c>
      <c r="H36" s="17"/>
      <c r="I36" s="19"/>
      <c r="J36" s="19"/>
      <c r="K36" s="29"/>
      <c r="M36" s="13" t="s">
        <v>35</v>
      </c>
      <c r="N36" s="14" t="s">
        <v>13</v>
      </c>
      <c r="O36" s="14">
        <v>37</v>
      </c>
      <c r="P36" s="15" t="s">
        <v>29</v>
      </c>
      <c r="Q36" s="14" t="s">
        <v>30</v>
      </c>
      <c r="R36" s="25">
        <f t="shared" si="6"/>
        <v>83.5</v>
      </c>
      <c r="S36" s="16"/>
      <c r="T36" s="16"/>
      <c r="U36" s="14"/>
      <c r="V36" s="18"/>
      <c r="W36" s="29"/>
    </row>
    <row r="37" spans="1:23" x14ac:dyDescent="0.25">
      <c r="A37" s="13" t="s">
        <v>34</v>
      </c>
      <c r="B37" s="24" t="s">
        <v>13</v>
      </c>
      <c r="C37" s="15">
        <v>38</v>
      </c>
      <c r="D37" s="15" t="s">
        <v>29</v>
      </c>
      <c r="E37" s="14" t="s">
        <v>30</v>
      </c>
      <c r="F37" s="30">
        <v>102</v>
      </c>
      <c r="G37" s="28">
        <v>130</v>
      </c>
      <c r="H37" s="17"/>
      <c r="I37" s="19"/>
      <c r="J37" s="19"/>
      <c r="K37" s="29"/>
      <c r="M37" s="13" t="s">
        <v>34</v>
      </c>
      <c r="N37" s="14" t="s">
        <v>13</v>
      </c>
      <c r="O37" s="14">
        <v>38</v>
      </c>
      <c r="P37" s="15" t="s">
        <v>29</v>
      </c>
      <c r="Q37" s="14" t="s">
        <v>30</v>
      </c>
      <c r="R37" s="30">
        <f t="shared" si="6"/>
        <v>102</v>
      </c>
      <c r="S37" s="16"/>
      <c r="T37" s="16"/>
      <c r="U37" s="14"/>
      <c r="V37" s="18"/>
      <c r="W37" s="29"/>
    </row>
    <row r="38" spans="1:23" x14ac:dyDescent="0.25">
      <c r="A38" s="13" t="s">
        <v>33</v>
      </c>
      <c r="B38" s="24" t="s">
        <v>13</v>
      </c>
      <c r="C38" s="15">
        <v>39</v>
      </c>
      <c r="D38" s="15" t="s">
        <v>29</v>
      </c>
      <c r="E38" s="14" t="s">
        <v>30</v>
      </c>
      <c r="F38" s="30">
        <v>301</v>
      </c>
      <c r="G38" s="19">
        <v>251.09</v>
      </c>
      <c r="H38" s="17"/>
      <c r="I38" s="19"/>
      <c r="J38" s="19"/>
      <c r="K38" s="29"/>
      <c r="M38" s="13" t="s">
        <v>33</v>
      </c>
      <c r="N38" s="14" t="s">
        <v>13</v>
      </c>
      <c r="O38" s="14">
        <v>39</v>
      </c>
      <c r="P38" s="15" t="s">
        <v>29</v>
      </c>
      <c r="Q38" s="14" t="s">
        <v>30</v>
      </c>
      <c r="R38" s="30">
        <f t="shared" si="6"/>
        <v>301</v>
      </c>
      <c r="S38" s="16"/>
      <c r="T38" s="16"/>
      <c r="U38" s="14"/>
      <c r="V38" s="18"/>
      <c r="W38" s="29"/>
    </row>
    <row r="39" spans="1:23" x14ac:dyDescent="0.25">
      <c r="A39" s="13" t="s">
        <v>32</v>
      </c>
      <c r="B39" s="24" t="s">
        <v>13</v>
      </c>
      <c r="C39" s="15">
        <v>40</v>
      </c>
      <c r="D39" s="15" t="s">
        <v>29</v>
      </c>
      <c r="E39" s="14" t="s">
        <v>30</v>
      </c>
      <c r="F39" s="30">
        <v>223</v>
      </c>
      <c r="G39" s="19">
        <v>184.27</v>
      </c>
      <c r="H39" s="17"/>
      <c r="I39" s="19"/>
      <c r="J39" s="19"/>
      <c r="K39" s="29"/>
      <c r="M39" s="13" t="s">
        <v>32</v>
      </c>
      <c r="N39" s="14" t="s">
        <v>13</v>
      </c>
      <c r="O39" s="14">
        <v>40</v>
      </c>
      <c r="P39" s="15" t="s">
        <v>29</v>
      </c>
      <c r="Q39" s="14" t="s">
        <v>30</v>
      </c>
      <c r="R39" s="30">
        <f t="shared" si="6"/>
        <v>223</v>
      </c>
      <c r="S39" s="16"/>
      <c r="T39" s="16"/>
      <c r="U39" s="14"/>
      <c r="V39" s="18"/>
      <c r="W39" s="29"/>
    </row>
    <row r="40" spans="1:23" x14ac:dyDescent="0.25">
      <c r="A40" s="13" t="s">
        <v>31</v>
      </c>
      <c r="B40" s="24" t="s">
        <v>13</v>
      </c>
      <c r="C40" s="15">
        <v>41</v>
      </c>
      <c r="D40" s="15" t="s">
        <v>29</v>
      </c>
      <c r="E40" s="14" t="s">
        <v>30</v>
      </c>
      <c r="F40" s="30">
        <v>250</v>
      </c>
      <c r="G40" s="28">
        <v>210.23</v>
      </c>
      <c r="H40" s="17"/>
      <c r="I40" s="19"/>
      <c r="J40" s="19"/>
      <c r="K40" s="29"/>
      <c r="M40" s="13" t="s">
        <v>31</v>
      </c>
      <c r="N40" s="14" t="s">
        <v>13</v>
      </c>
      <c r="O40" s="14">
        <v>41</v>
      </c>
      <c r="P40" s="15" t="s">
        <v>29</v>
      </c>
      <c r="Q40" s="14" t="s">
        <v>30</v>
      </c>
      <c r="R40" s="30">
        <f t="shared" si="6"/>
        <v>250</v>
      </c>
      <c r="S40" s="25"/>
      <c r="T40" s="16"/>
      <c r="U40" s="14"/>
      <c r="V40" s="18"/>
      <c r="W40" s="29"/>
    </row>
    <row r="41" spans="1:23" x14ac:dyDescent="0.25">
      <c r="A41" s="13" t="s">
        <v>28</v>
      </c>
      <c r="B41" s="24" t="s">
        <v>13</v>
      </c>
      <c r="C41" s="15">
        <v>42</v>
      </c>
      <c r="D41" s="15" t="s">
        <v>29</v>
      </c>
      <c r="E41" s="14" t="s">
        <v>30</v>
      </c>
      <c r="F41" s="30">
        <v>100</v>
      </c>
      <c r="G41" s="28">
        <v>97.71</v>
      </c>
      <c r="H41" s="17">
        <f t="shared" ref="H41" si="8">0.05*G41</f>
        <v>4.8855000000000004</v>
      </c>
      <c r="I41" s="19">
        <v>4</v>
      </c>
      <c r="J41" s="19">
        <f t="shared" ref="J41:J43" si="9">((F41-G41)/G41)*100</f>
        <v>2.3436700440077849</v>
      </c>
      <c r="K41" s="26">
        <v>0.47</v>
      </c>
      <c r="M41" s="13" t="s">
        <v>28</v>
      </c>
      <c r="N41" s="14" t="s">
        <v>13</v>
      </c>
      <c r="O41" s="14">
        <v>42</v>
      </c>
      <c r="P41" s="15" t="s">
        <v>29</v>
      </c>
      <c r="Q41" s="14" t="s">
        <v>30</v>
      </c>
      <c r="R41" s="30">
        <f t="shared" si="6"/>
        <v>100</v>
      </c>
      <c r="S41" s="25">
        <v>102.2</v>
      </c>
      <c r="T41" s="16">
        <v>5.4</v>
      </c>
      <c r="U41" s="14">
        <v>1</v>
      </c>
      <c r="V41" s="18">
        <f t="shared" si="7"/>
        <v>-2.1526418786692787</v>
      </c>
      <c r="W41" s="67">
        <v>-0.41</v>
      </c>
    </row>
    <row r="42" spans="1:23" x14ac:dyDescent="0.25">
      <c r="A42" s="31" t="s">
        <v>26</v>
      </c>
      <c r="B42" s="32" t="s">
        <v>13</v>
      </c>
      <c r="C42" s="33">
        <v>43</v>
      </c>
      <c r="D42" s="33" t="s">
        <v>27</v>
      </c>
      <c r="E42" s="34" t="s">
        <v>23</v>
      </c>
      <c r="F42" s="66">
        <v>109</v>
      </c>
      <c r="G42" s="68">
        <v>107.1</v>
      </c>
      <c r="H42" s="37">
        <f>0.05*G42</f>
        <v>5.3550000000000004</v>
      </c>
      <c r="I42" s="41">
        <v>4</v>
      </c>
      <c r="J42" s="41">
        <f t="shared" si="9"/>
        <v>1.7740429505135442</v>
      </c>
      <c r="K42" s="67">
        <v>0.36</v>
      </c>
      <c r="M42" s="31" t="s">
        <v>26</v>
      </c>
      <c r="N42" s="32" t="s">
        <v>13</v>
      </c>
      <c r="O42" s="33">
        <v>43</v>
      </c>
      <c r="P42" s="33" t="s">
        <v>27</v>
      </c>
      <c r="Q42" s="34" t="s">
        <v>23</v>
      </c>
      <c r="R42" s="66">
        <f>F42</f>
        <v>109</v>
      </c>
      <c r="S42" s="68">
        <v>106.8</v>
      </c>
      <c r="T42" s="37">
        <v>2.8</v>
      </c>
      <c r="U42" s="34" t="s">
        <v>75</v>
      </c>
      <c r="V42" s="41">
        <f t="shared" si="7"/>
        <v>2.0599250936329616</v>
      </c>
      <c r="W42" s="67">
        <v>0.78</v>
      </c>
    </row>
    <row r="43" spans="1:23" x14ac:dyDescent="0.25">
      <c r="A43" s="31" t="s">
        <v>24</v>
      </c>
      <c r="B43" s="32" t="s">
        <v>13</v>
      </c>
      <c r="C43" s="33">
        <v>44</v>
      </c>
      <c r="D43" s="33" t="s">
        <v>27</v>
      </c>
      <c r="E43" s="34" t="s">
        <v>23</v>
      </c>
      <c r="F43" s="40">
        <v>43.8</v>
      </c>
      <c r="G43" s="68">
        <v>42.29</v>
      </c>
      <c r="H43" s="37">
        <f>0.05*G43</f>
        <v>2.1145</v>
      </c>
      <c r="I43" s="41">
        <v>4</v>
      </c>
      <c r="J43" s="41">
        <f t="shared" si="9"/>
        <v>3.5705840624261005</v>
      </c>
      <c r="K43" s="67">
        <v>0.71</v>
      </c>
      <c r="M43" s="31" t="s">
        <v>24</v>
      </c>
      <c r="N43" s="32" t="s">
        <v>13</v>
      </c>
      <c r="O43" s="33">
        <v>44</v>
      </c>
      <c r="P43" s="33" t="s">
        <v>27</v>
      </c>
      <c r="Q43" s="34" t="s">
        <v>23</v>
      </c>
      <c r="R43" s="40">
        <f t="shared" ref="R43:R67" si="10">F43</f>
        <v>43.8</v>
      </c>
      <c r="S43" s="68">
        <v>42.38</v>
      </c>
      <c r="T43" s="37">
        <v>1.85</v>
      </c>
      <c r="U43" s="34" t="s">
        <v>75</v>
      </c>
      <c r="V43" s="41">
        <f t="shared" si="7"/>
        <v>3.3506370929683684</v>
      </c>
      <c r="W43" s="67">
        <v>0.77</v>
      </c>
    </row>
    <row r="44" spans="1:23" x14ac:dyDescent="0.25">
      <c r="A44" s="31" t="s">
        <v>20</v>
      </c>
      <c r="B44" s="32" t="s">
        <v>13</v>
      </c>
      <c r="C44" s="33">
        <v>45</v>
      </c>
      <c r="D44" s="33" t="s">
        <v>27</v>
      </c>
      <c r="E44" s="34" t="s">
        <v>23</v>
      </c>
      <c r="F44" s="66">
        <v>160</v>
      </c>
      <c r="G44" s="68">
        <v>159.69999999999999</v>
      </c>
      <c r="H44" s="37">
        <f t="shared" ref="H44" si="11">0.05*G44</f>
        <v>7.9849999999999994</v>
      </c>
      <c r="I44" s="41">
        <v>4</v>
      </c>
      <c r="J44" s="41">
        <f t="shared" ref="J44:J55" si="12">((F44-G44)/G44)*100</f>
        <v>0.18785222291797832</v>
      </c>
      <c r="K44" s="67">
        <v>0.04</v>
      </c>
      <c r="M44" s="31" t="s">
        <v>20</v>
      </c>
      <c r="N44" s="32" t="s">
        <v>13</v>
      </c>
      <c r="O44" s="33">
        <v>45</v>
      </c>
      <c r="P44" s="33" t="s">
        <v>27</v>
      </c>
      <c r="Q44" s="34" t="s">
        <v>23</v>
      </c>
      <c r="R44" s="66">
        <f t="shared" si="10"/>
        <v>160</v>
      </c>
      <c r="S44" s="68">
        <v>158.9</v>
      </c>
      <c r="T44" s="37">
        <v>3.6</v>
      </c>
      <c r="U44" s="34" t="s">
        <v>75</v>
      </c>
      <c r="V44" s="41">
        <f t="shared" si="7"/>
        <v>0.69225928256764901</v>
      </c>
      <c r="W44" s="67">
        <v>0.31</v>
      </c>
    </row>
    <row r="45" spans="1:23" x14ac:dyDescent="0.25">
      <c r="A45" s="31" t="s">
        <v>22</v>
      </c>
      <c r="B45" s="32" t="s">
        <v>13</v>
      </c>
      <c r="C45" s="33">
        <v>46</v>
      </c>
      <c r="D45" s="33" t="s">
        <v>25</v>
      </c>
      <c r="E45" s="34" t="s">
        <v>23</v>
      </c>
      <c r="F45" s="40">
        <v>63.8</v>
      </c>
      <c r="G45" s="68">
        <v>69.260000000000005</v>
      </c>
      <c r="H45" s="37">
        <f t="shared" ref="H45:H49" si="13">0.075*G45</f>
        <v>5.1945000000000006</v>
      </c>
      <c r="I45" s="41">
        <v>4</v>
      </c>
      <c r="J45" s="41">
        <f t="shared" si="12"/>
        <v>-7.8833381461160954</v>
      </c>
      <c r="K45" s="67">
        <v>-1.05</v>
      </c>
      <c r="M45" s="31" t="s">
        <v>22</v>
      </c>
      <c r="N45" s="32" t="s">
        <v>13</v>
      </c>
      <c r="O45" s="33">
        <v>46</v>
      </c>
      <c r="P45" s="33" t="s">
        <v>25</v>
      </c>
      <c r="Q45" s="34" t="s">
        <v>23</v>
      </c>
      <c r="R45" s="40">
        <f t="shared" si="10"/>
        <v>63.8</v>
      </c>
      <c r="S45" s="68">
        <v>64.47</v>
      </c>
      <c r="T45" s="37">
        <v>9.86</v>
      </c>
      <c r="U45" s="34" t="s">
        <v>75</v>
      </c>
      <c r="V45" s="41">
        <f t="shared" si="7"/>
        <v>-1.0392430587870354</v>
      </c>
      <c r="W45" s="67">
        <v>-7.0000000000000007E-2</v>
      </c>
    </row>
    <row r="46" spans="1:23" x14ac:dyDescent="0.25">
      <c r="A46" s="31" t="s">
        <v>26</v>
      </c>
      <c r="B46" s="32" t="s">
        <v>13</v>
      </c>
      <c r="C46" s="33">
        <v>47</v>
      </c>
      <c r="D46" s="33" t="s">
        <v>25</v>
      </c>
      <c r="E46" s="34" t="s">
        <v>23</v>
      </c>
      <c r="F46" s="40">
        <v>98.1</v>
      </c>
      <c r="G46" s="68">
        <v>99.23</v>
      </c>
      <c r="H46" s="37">
        <f t="shared" si="13"/>
        <v>7.4422499999999996</v>
      </c>
      <c r="I46" s="41">
        <v>4</v>
      </c>
      <c r="J46" s="41">
        <f t="shared" si="12"/>
        <v>-1.1387685175854174</v>
      </c>
      <c r="K46" s="67">
        <v>-0.15</v>
      </c>
      <c r="M46" s="31" t="s">
        <v>26</v>
      </c>
      <c r="N46" s="32" t="s">
        <v>13</v>
      </c>
      <c r="O46" s="33">
        <v>47</v>
      </c>
      <c r="P46" s="33" t="s">
        <v>25</v>
      </c>
      <c r="Q46" s="34" t="s">
        <v>23</v>
      </c>
      <c r="R46" s="40">
        <f t="shared" si="10"/>
        <v>98.1</v>
      </c>
      <c r="S46" s="68">
        <v>96.58</v>
      </c>
      <c r="T46" s="37">
        <v>8.02</v>
      </c>
      <c r="U46" s="34" t="s">
        <v>75</v>
      </c>
      <c r="V46" s="41">
        <f t="shared" si="7"/>
        <v>1.5738248084489501</v>
      </c>
      <c r="W46" s="67">
        <v>0.19</v>
      </c>
    </row>
    <row r="47" spans="1:23" x14ac:dyDescent="0.25">
      <c r="A47" s="31" t="s">
        <v>21</v>
      </c>
      <c r="B47" s="32" t="s">
        <v>13</v>
      </c>
      <c r="C47" s="33">
        <v>48</v>
      </c>
      <c r="D47" s="33" t="s">
        <v>25</v>
      </c>
      <c r="E47" s="34" t="s">
        <v>23</v>
      </c>
      <c r="F47" s="40">
        <v>77.5</v>
      </c>
      <c r="G47" s="68">
        <v>75.05</v>
      </c>
      <c r="H47" s="37">
        <f>0.075*G47</f>
        <v>5.6287499999999993</v>
      </c>
      <c r="I47" s="41">
        <v>4</v>
      </c>
      <c r="J47" s="41">
        <f t="shared" si="12"/>
        <v>3.2644903397734883</v>
      </c>
      <c r="K47" s="67">
        <v>0.44</v>
      </c>
      <c r="M47" s="31" t="s">
        <v>21</v>
      </c>
      <c r="N47" s="32" t="s">
        <v>13</v>
      </c>
      <c r="O47" s="33">
        <v>48</v>
      </c>
      <c r="P47" s="33" t="s">
        <v>25</v>
      </c>
      <c r="Q47" s="34" t="s">
        <v>23</v>
      </c>
      <c r="R47" s="40">
        <f t="shared" si="10"/>
        <v>77.5</v>
      </c>
      <c r="S47" s="68">
        <v>77.2</v>
      </c>
      <c r="T47" s="37">
        <v>7.02</v>
      </c>
      <c r="U47" s="34" t="s">
        <v>75</v>
      </c>
      <c r="V47" s="41">
        <f t="shared" si="7"/>
        <v>0.38860103626942638</v>
      </c>
      <c r="W47" s="67">
        <v>0.04</v>
      </c>
    </row>
    <row r="48" spans="1:23" x14ac:dyDescent="0.25">
      <c r="A48" s="31" t="s">
        <v>20</v>
      </c>
      <c r="B48" s="32" t="s">
        <v>13</v>
      </c>
      <c r="C48" s="33">
        <v>49</v>
      </c>
      <c r="D48" s="33" t="s">
        <v>25</v>
      </c>
      <c r="E48" s="34" t="s">
        <v>23</v>
      </c>
      <c r="F48" s="66">
        <v>118</v>
      </c>
      <c r="G48" s="68">
        <v>124.8</v>
      </c>
      <c r="H48" s="37">
        <f t="shared" si="13"/>
        <v>9.36</v>
      </c>
      <c r="I48" s="41">
        <v>4</v>
      </c>
      <c r="J48" s="41">
        <f t="shared" si="12"/>
        <v>-5.4487179487179471</v>
      </c>
      <c r="K48" s="67">
        <v>-0.73</v>
      </c>
      <c r="M48" s="31" t="s">
        <v>20</v>
      </c>
      <c r="N48" s="32" t="s">
        <v>13</v>
      </c>
      <c r="O48" s="33">
        <v>49</v>
      </c>
      <c r="P48" s="33" t="s">
        <v>25</v>
      </c>
      <c r="Q48" s="34" t="s">
        <v>23</v>
      </c>
      <c r="R48" s="66">
        <f t="shared" si="10"/>
        <v>118</v>
      </c>
      <c r="S48" s="68">
        <v>117.5</v>
      </c>
      <c r="T48" s="37">
        <v>9.6</v>
      </c>
      <c r="U48" s="34" t="s">
        <v>75</v>
      </c>
      <c r="V48" s="41">
        <f t="shared" si="7"/>
        <v>0.42553191489361702</v>
      </c>
      <c r="W48" s="67">
        <v>0.05</v>
      </c>
    </row>
    <row r="49" spans="1:23" x14ac:dyDescent="0.25">
      <c r="A49" s="31" t="s">
        <v>19</v>
      </c>
      <c r="B49" s="32" t="s">
        <v>13</v>
      </c>
      <c r="C49" s="33">
        <v>50</v>
      </c>
      <c r="D49" s="33" t="s">
        <v>25</v>
      </c>
      <c r="E49" s="34" t="s">
        <v>23</v>
      </c>
      <c r="F49" s="40">
        <v>61.3</v>
      </c>
      <c r="G49" s="68">
        <v>67.34</v>
      </c>
      <c r="H49" s="37">
        <f t="shared" si="13"/>
        <v>5.0505000000000004</v>
      </c>
      <c r="I49" s="41">
        <v>4</v>
      </c>
      <c r="J49" s="41">
        <f t="shared" si="12"/>
        <v>-8.9694089694089776</v>
      </c>
      <c r="K49" s="67">
        <v>-1.2</v>
      </c>
      <c r="M49" s="31" t="s">
        <v>19</v>
      </c>
      <c r="N49" s="32" t="s">
        <v>13</v>
      </c>
      <c r="O49" s="33">
        <v>50</v>
      </c>
      <c r="P49" s="33" t="s">
        <v>25</v>
      </c>
      <c r="Q49" s="34" t="s">
        <v>23</v>
      </c>
      <c r="R49" s="40">
        <f t="shared" si="10"/>
        <v>61.3</v>
      </c>
      <c r="S49" s="68">
        <v>63.04</v>
      </c>
      <c r="T49" s="37">
        <v>8.44</v>
      </c>
      <c r="U49" s="34" t="s">
        <v>75</v>
      </c>
      <c r="V49" s="41">
        <f t="shared" si="7"/>
        <v>-2.7601522842639623</v>
      </c>
      <c r="W49" s="67">
        <v>-0.21</v>
      </c>
    </row>
    <row r="50" spans="1:23" x14ac:dyDescent="0.25">
      <c r="A50" s="31" t="s">
        <v>16</v>
      </c>
      <c r="B50" s="32" t="s">
        <v>13</v>
      </c>
      <c r="C50" s="33">
        <v>51</v>
      </c>
      <c r="D50" s="33" t="s">
        <v>76</v>
      </c>
      <c r="E50" s="34" t="s">
        <v>23</v>
      </c>
      <c r="F50" s="40">
        <v>32.6</v>
      </c>
      <c r="G50" s="68">
        <v>42.32</v>
      </c>
      <c r="H50" s="37">
        <v>4.91</v>
      </c>
      <c r="I50" s="34">
        <v>4</v>
      </c>
      <c r="J50" s="41">
        <f t="shared" si="12"/>
        <v>-22.967863894139885</v>
      </c>
      <c r="K50" s="67">
        <v>-1.98</v>
      </c>
      <c r="M50" s="31" t="s">
        <v>16</v>
      </c>
      <c r="N50" s="32" t="s">
        <v>13</v>
      </c>
      <c r="O50" s="33">
        <v>51</v>
      </c>
      <c r="P50" s="33" t="s">
        <v>76</v>
      </c>
      <c r="Q50" s="34" t="s">
        <v>23</v>
      </c>
      <c r="R50" s="40">
        <f t="shared" si="10"/>
        <v>32.6</v>
      </c>
      <c r="S50" s="68">
        <v>36.159999999999997</v>
      </c>
      <c r="T50" s="37">
        <v>4.5999999999999996</v>
      </c>
      <c r="U50" s="34" t="s">
        <v>75</v>
      </c>
      <c r="V50" s="41">
        <f t="shared" si="7"/>
        <v>-9.8451327433628197</v>
      </c>
      <c r="W50" s="67">
        <v>-0.77</v>
      </c>
    </row>
    <row r="51" spans="1:23" x14ac:dyDescent="0.25">
      <c r="A51" s="31" t="s">
        <v>12</v>
      </c>
      <c r="B51" s="32" t="s">
        <v>13</v>
      </c>
      <c r="C51" s="33">
        <v>52</v>
      </c>
      <c r="D51" s="33" t="s">
        <v>76</v>
      </c>
      <c r="E51" s="34" t="s">
        <v>23</v>
      </c>
      <c r="F51" s="66">
        <v>117</v>
      </c>
      <c r="G51" s="68">
        <v>116.3</v>
      </c>
      <c r="H51" s="37">
        <f t="shared" ref="H51:H55" si="14">0.05*G51</f>
        <v>5.8150000000000004</v>
      </c>
      <c r="I51" s="34">
        <v>4</v>
      </c>
      <c r="J51" s="41">
        <f t="shared" si="12"/>
        <v>0.60189165950129231</v>
      </c>
      <c r="K51" s="67">
        <v>0.12</v>
      </c>
      <c r="M51" s="31" t="s">
        <v>12</v>
      </c>
      <c r="N51" s="32" t="s">
        <v>13</v>
      </c>
      <c r="O51" s="33">
        <v>52</v>
      </c>
      <c r="P51" s="33" t="s">
        <v>76</v>
      </c>
      <c r="Q51" s="34" t="s">
        <v>23</v>
      </c>
      <c r="R51" s="66">
        <f t="shared" si="10"/>
        <v>117</v>
      </c>
      <c r="S51" s="68">
        <v>112.3</v>
      </c>
      <c r="T51" s="37">
        <v>5.5</v>
      </c>
      <c r="U51" s="34" t="s">
        <v>75</v>
      </c>
      <c r="V51" s="41">
        <f t="shared" si="7"/>
        <v>4.1852181656277851</v>
      </c>
      <c r="W51" s="67">
        <v>0.85</v>
      </c>
    </row>
    <row r="52" spans="1:23" x14ac:dyDescent="0.25">
      <c r="A52" s="31" t="s">
        <v>26</v>
      </c>
      <c r="B52" s="32" t="s">
        <v>13</v>
      </c>
      <c r="C52" s="33">
        <v>53</v>
      </c>
      <c r="D52" s="33" t="s">
        <v>76</v>
      </c>
      <c r="E52" s="34" t="s">
        <v>23</v>
      </c>
      <c r="F52" s="66">
        <v>150</v>
      </c>
      <c r="G52" s="68">
        <v>146.80000000000001</v>
      </c>
      <c r="H52" s="37">
        <f t="shared" si="14"/>
        <v>7.3400000000000007</v>
      </c>
      <c r="I52" s="34">
        <v>4</v>
      </c>
      <c r="J52" s="41">
        <f t="shared" si="12"/>
        <v>2.1798365122615722</v>
      </c>
      <c r="K52" s="67">
        <v>0.44</v>
      </c>
      <c r="M52" s="31" t="s">
        <v>26</v>
      </c>
      <c r="N52" s="32" t="s">
        <v>13</v>
      </c>
      <c r="O52" s="33">
        <v>53</v>
      </c>
      <c r="P52" s="33" t="s">
        <v>76</v>
      </c>
      <c r="Q52" s="34" t="s">
        <v>23</v>
      </c>
      <c r="R52" s="66">
        <f t="shared" si="10"/>
        <v>150</v>
      </c>
      <c r="S52" s="68">
        <v>142.4</v>
      </c>
      <c r="T52" s="37">
        <v>5.9</v>
      </c>
      <c r="U52" s="34" t="s">
        <v>75</v>
      </c>
      <c r="V52" s="41">
        <f t="shared" si="7"/>
        <v>5.3370786516853892</v>
      </c>
      <c r="W52" s="67">
        <v>1.28</v>
      </c>
    </row>
    <row r="53" spans="1:23" x14ac:dyDescent="0.25">
      <c r="A53" s="31" t="s">
        <v>24</v>
      </c>
      <c r="B53" s="32" t="s">
        <v>13</v>
      </c>
      <c r="C53" s="33">
        <v>54</v>
      </c>
      <c r="D53" s="33" t="s">
        <v>76</v>
      </c>
      <c r="E53" s="34" t="s">
        <v>23</v>
      </c>
      <c r="F53" s="66">
        <v>196</v>
      </c>
      <c r="G53" s="68">
        <v>196.4</v>
      </c>
      <c r="H53" s="37">
        <f t="shared" si="14"/>
        <v>9.82</v>
      </c>
      <c r="I53" s="34">
        <v>4</v>
      </c>
      <c r="J53" s="41">
        <f t="shared" si="12"/>
        <v>-0.20366598778004363</v>
      </c>
      <c r="K53" s="67">
        <v>-0.04</v>
      </c>
      <c r="M53" s="31" t="s">
        <v>24</v>
      </c>
      <c r="N53" s="32" t="s">
        <v>13</v>
      </c>
      <c r="O53" s="33">
        <v>54</v>
      </c>
      <c r="P53" s="33" t="s">
        <v>76</v>
      </c>
      <c r="Q53" s="34" t="s">
        <v>23</v>
      </c>
      <c r="R53" s="66">
        <f t="shared" si="10"/>
        <v>196</v>
      </c>
      <c r="S53" s="68">
        <v>189.9</v>
      </c>
      <c r="T53" s="37">
        <v>8.8000000000000007</v>
      </c>
      <c r="U53" s="34" t="s">
        <v>75</v>
      </c>
      <c r="V53" s="41">
        <f t="shared" si="7"/>
        <v>3.2122169562927829</v>
      </c>
      <c r="W53" s="67">
        <v>0.69</v>
      </c>
    </row>
    <row r="54" spans="1:23" x14ac:dyDescent="0.25">
      <c r="A54" s="31" t="s">
        <v>20</v>
      </c>
      <c r="B54" s="32" t="s">
        <v>13</v>
      </c>
      <c r="C54" s="33">
        <v>55</v>
      </c>
      <c r="D54" s="33" t="s">
        <v>76</v>
      </c>
      <c r="E54" s="34" t="s">
        <v>23</v>
      </c>
      <c r="F54" s="66">
        <v>106</v>
      </c>
      <c r="G54" s="68">
        <v>118.4</v>
      </c>
      <c r="H54" s="37">
        <f t="shared" si="14"/>
        <v>5.9200000000000008</v>
      </c>
      <c r="I54" s="34">
        <v>4</v>
      </c>
      <c r="J54" s="41">
        <f t="shared" si="12"/>
        <v>-10.472972972972977</v>
      </c>
      <c r="K54" s="67">
        <v>-2.09</v>
      </c>
      <c r="M54" s="31" t="s">
        <v>20</v>
      </c>
      <c r="N54" s="32" t="s">
        <v>13</v>
      </c>
      <c r="O54" s="33">
        <v>55</v>
      </c>
      <c r="P54" s="33" t="s">
        <v>76</v>
      </c>
      <c r="Q54" s="34" t="s">
        <v>23</v>
      </c>
      <c r="R54" s="66">
        <f t="shared" si="10"/>
        <v>106</v>
      </c>
      <c r="S54" s="68">
        <v>108.5</v>
      </c>
      <c r="T54" s="37">
        <v>8.9</v>
      </c>
      <c r="U54" s="34" t="s">
        <v>75</v>
      </c>
      <c r="V54" s="41">
        <f t="shared" si="7"/>
        <v>-2.3041474654377883</v>
      </c>
      <c r="W54" s="67">
        <v>-0.28000000000000003</v>
      </c>
    </row>
    <row r="55" spans="1:23" x14ac:dyDescent="0.25">
      <c r="A55" s="31" t="s">
        <v>19</v>
      </c>
      <c r="B55" s="32" t="s">
        <v>13</v>
      </c>
      <c r="C55" s="33">
        <v>56</v>
      </c>
      <c r="D55" s="33" t="s">
        <v>76</v>
      </c>
      <c r="E55" s="34" t="s">
        <v>23</v>
      </c>
      <c r="F55" s="66">
        <v>170</v>
      </c>
      <c r="G55" s="68">
        <v>171.8</v>
      </c>
      <c r="H55" s="37">
        <f t="shared" si="14"/>
        <v>8.5900000000000016</v>
      </c>
      <c r="I55" s="34">
        <v>4</v>
      </c>
      <c r="J55" s="41">
        <f t="shared" si="12"/>
        <v>-1.0477299185099018</v>
      </c>
      <c r="K55" s="67">
        <v>-0.21</v>
      </c>
      <c r="M55" s="31" t="s">
        <v>19</v>
      </c>
      <c r="N55" s="32" t="s">
        <v>13</v>
      </c>
      <c r="O55" s="33">
        <v>56</v>
      </c>
      <c r="P55" s="33" t="s">
        <v>76</v>
      </c>
      <c r="Q55" s="34" t="s">
        <v>23</v>
      </c>
      <c r="R55" s="66">
        <f t="shared" si="10"/>
        <v>170</v>
      </c>
      <c r="S55" s="68">
        <v>164.9</v>
      </c>
      <c r="T55" s="37">
        <v>8</v>
      </c>
      <c r="U55" s="34" t="s">
        <v>75</v>
      </c>
      <c r="V55" s="41">
        <f t="shared" si="7"/>
        <v>3.0927835051546353</v>
      </c>
      <c r="W55" s="67">
        <v>0.64</v>
      </c>
    </row>
    <row r="56" spans="1:23" x14ac:dyDescent="0.25">
      <c r="A56" s="31" t="s">
        <v>17</v>
      </c>
      <c r="B56" s="32" t="s">
        <v>13</v>
      </c>
      <c r="C56" s="33">
        <v>57</v>
      </c>
      <c r="D56" s="33" t="s">
        <v>76</v>
      </c>
      <c r="E56" s="34" t="s">
        <v>23</v>
      </c>
      <c r="F56" s="66">
        <v>125</v>
      </c>
      <c r="G56" s="68">
        <v>116.6</v>
      </c>
      <c r="H56" s="37">
        <f t="shared" ref="H56" si="15">0.05*G56</f>
        <v>5.83</v>
      </c>
      <c r="I56" s="34">
        <v>4</v>
      </c>
      <c r="J56" s="41">
        <f t="shared" ref="J56" si="16">((F56-G56)/G56)*100</f>
        <v>7.204116638078907</v>
      </c>
      <c r="K56" s="67">
        <v>1.44</v>
      </c>
      <c r="M56" s="31" t="s">
        <v>17</v>
      </c>
      <c r="N56" s="32" t="s">
        <v>13</v>
      </c>
      <c r="O56" s="33">
        <v>57</v>
      </c>
      <c r="P56" s="33" t="s">
        <v>76</v>
      </c>
      <c r="Q56" s="34" t="s">
        <v>23</v>
      </c>
      <c r="R56" s="66">
        <f t="shared" si="10"/>
        <v>125</v>
      </c>
      <c r="S56" s="68">
        <v>115.1</v>
      </c>
      <c r="T56" s="37">
        <v>4.5999999999999996</v>
      </c>
      <c r="U56" s="34" t="s">
        <v>75</v>
      </c>
      <c r="V56" s="41">
        <f>R56-S56</f>
        <v>9.9000000000000057</v>
      </c>
      <c r="W56" s="67">
        <v>2.16</v>
      </c>
    </row>
    <row r="57" spans="1:23" x14ac:dyDescent="0.25">
      <c r="A57" s="31" t="s">
        <v>22</v>
      </c>
      <c r="B57" s="32" t="s">
        <v>13</v>
      </c>
      <c r="C57" s="33">
        <v>58</v>
      </c>
      <c r="D57" s="33" t="s">
        <v>18</v>
      </c>
      <c r="E57" s="34" t="s">
        <v>15</v>
      </c>
      <c r="F57" s="36">
        <v>15.96</v>
      </c>
      <c r="G57" s="37">
        <v>15.93</v>
      </c>
      <c r="H57" s="37">
        <v>0.15</v>
      </c>
      <c r="I57" s="34">
        <v>4</v>
      </c>
      <c r="J57" s="37">
        <f t="shared" ref="J57:J60" si="17">((F57-G57))</f>
        <v>3.0000000000001137E-2</v>
      </c>
      <c r="K57" s="67">
        <v>0.2</v>
      </c>
      <c r="M57" s="31" t="s">
        <v>22</v>
      </c>
      <c r="N57" s="32" t="s">
        <v>13</v>
      </c>
      <c r="O57" s="33">
        <v>58</v>
      </c>
      <c r="P57" s="33" t="s">
        <v>18</v>
      </c>
      <c r="Q57" s="34" t="s">
        <v>15</v>
      </c>
      <c r="R57" s="36">
        <f t="shared" si="10"/>
        <v>15.96</v>
      </c>
      <c r="S57" s="37">
        <v>15.93</v>
      </c>
      <c r="T57" s="81">
        <v>0.09</v>
      </c>
      <c r="U57" s="34" t="s">
        <v>75</v>
      </c>
      <c r="V57" s="37">
        <f t="shared" ref="V57:V65" si="18">R57-S57</f>
        <v>3.0000000000001137E-2</v>
      </c>
      <c r="W57" s="67">
        <v>0.33</v>
      </c>
    </row>
    <row r="58" spans="1:23" x14ac:dyDescent="0.25">
      <c r="A58" s="31" t="s">
        <v>16</v>
      </c>
      <c r="B58" s="32" t="s">
        <v>13</v>
      </c>
      <c r="C58" s="33">
        <v>59</v>
      </c>
      <c r="D58" s="33" t="s">
        <v>18</v>
      </c>
      <c r="E58" s="34" t="s">
        <v>15</v>
      </c>
      <c r="F58" s="36">
        <v>14.68</v>
      </c>
      <c r="G58" s="37">
        <v>14.7</v>
      </c>
      <c r="H58" s="37">
        <v>0.15</v>
      </c>
      <c r="I58" s="34">
        <v>4</v>
      </c>
      <c r="J58" s="37">
        <f t="shared" si="17"/>
        <v>-1.9999999999999574E-2</v>
      </c>
      <c r="K58" s="67">
        <v>-0.13</v>
      </c>
      <c r="M58" s="31" t="s">
        <v>16</v>
      </c>
      <c r="N58" s="32" t="s">
        <v>13</v>
      </c>
      <c r="O58" s="33">
        <v>59</v>
      </c>
      <c r="P58" s="33" t="s">
        <v>18</v>
      </c>
      <c r="Q58" s="34" t="s">
        <v>15</v>
      </c>
      <c r="R58" s="36">
        <f t="shared" si="10"/>
        <v>14.68</v>
      </c>
      <c r="S58" s="37">
        <v>14.67</v>
      </c>
      <c r="T58" s="81">
        <v>0.08</v>
      </c>
      <c r="U58" s="34" t="s">
        <v>75</v>
      </c>
      <c r="V58" s="37">
        <f t="shared" si="18"/>
        <v>9.9999999999997868E-3</v>
      </c>
      <c r="W58" s="67">
        <v>0.12</v>
      </c>
    </row>
    <row r="59" spans="1:23" x14ac:dyDescent="0.25">
      <c r="A59" s="31" t="s">
        <v>12</v>
      </c>
      <c r="B59" s="32" t="s">
        <v>13</v>
      </c>
      <c r="C59" s="33">
        <v>60</v>
      </c>
      <c r="D59" s="33" t="s">
        <v>18</v>
      </c>
      <c r="E59" s="34" t="s">
        <v>15</v>
      </c>
      <c r="F59" s="36">
        <v>8.0399999999999991</v>
      </c>
      <c r="G59" s="37">
        <v>8.0299999999999994</v>
      </c>
      <c r="H59" s="37">
        <v>0.15</v>
      </c>
      <c r="I59" s="34">
        <v>4</v>
      </c>
      <c r="J59" s="37">
        <f t="shared" si="17"/>
        <v>9.9999999999997868E-3</v>
      </c>
      <c r="K59" s="67">
        <v>7.0000000000000007E-2</v>
      </c>
      <c r="M59" s="31" t="s">
        <v>12</v>
      </c>
      <c r="N59" s="32" t="s">
        <v>13</v>
      </c>
      <c r="O59" s="33">
        <v>60</v>
      </c>
      <c r="P59" s="33" t="s">
        <v>18</v>
      </c>
      <c r="Q59" s="34" t="s">
        <v>15</v>
      </c>
      <c r="R59" s="36">
        <f t="shared" si="10"/>
        <v>8.0399999999999991</v>
      </c>
      <c r="S59" s="37">
        <v>8.0259999999999998</v>
      </c>
      <c r="T59" s="81">
        <v>5.6000000000000001E-2</v>
      </c>
      <c r="U59" s="34" t="s">
        <v>75</v>
      </c>
      <c r="V59" s="37">
        <f t="shared" si="18"/>
        <v>1.3999999999999346E-2</v>
      </c>
      <c r="W59" s="67">
        <v>0.25</v>
      </c>
    </row>
    <row r="60" spans="1:23" x14ac:dyDescent="0.25">
      <c r="A60" s="31" t="s">
        <v>26</v>
      </c>
      <c r="B60" s="32" t="s">
        <v>13</v>
      </c>
      <c r="C60" s="33">
        <v>61</v>
      </c>
      <c r="D60" s="33" t="s">
        <v>18</v>
      </c>
      <c r="E60" s="34" t="s">
        <v>15</v>
      </c>
      <c r="F60" s="36">
        <v>7.32</v>
      </c>
      <c r="G60" s="37">
        <v>7.34</v>
      </c>
      <c r="H60" s="37">
        <v>0.15</v>
      </c>
      <c r="I60" s="34">
        <v>4</v>
      </c>
      <c r="J60" s="37">
        <f t="shared" si="17"/>
        <v>-1.9999999999999574E-2</v>
      </c>
      <c r="K60" s="67">
        <v>-0.13</v>
      </c>
      <c r="M60" s="31" t="s">
        <v>26</v>
      </c>
      <c r="N60" s="32" t="s">
        <v>13</v>
      </c>
      <c r="O60" s="33">
        <v>61</v>
      </c>
      <c r="P60" s="33" t="s">
        <v>18</v>
      </c>
      <c r="Q60" s="34" t="s">
        <v>15</v>
      </c>
      <c r="R60" s="36">
        <f t="shared" si="10"/>
        <v>7.32</v>
      </c>
      <c r="S60" s="37">
        <v>7.3170000000000002</v>
      </c>
      <c r="T60" s="81">
        <v>5.8000000000000003E-2</v>
      </c>
      <c r="U60" s="34" t="s">
        <v>75</v>
      </c>
      <c r="V60" s="37">
        <f t="shared" si="18"/>
        <v>3.0000000000001137E-3</v>
      </c>
      <c r="W60" s="67">
        <v>0.04</v>
      </c>
    </row>
    <row r="61" spans="1:23" x14ac:dyDescent="0.25">
      <c r="A61" s="31" t="s">
        <v>21</v>
      </c>
      <c r="B61" s="32" t="s">
        <v>13</v>
      </c>
      <c r="C61" s="33">
        <v>62</v>
      </c>
      <c r="D61" s="33" t="s">
        <v>18</v>
      </c>
      <c r="E61" s="34" t="s">
        <v>15</v>
      </c>
      <c r="F61" s="36">
        <v>20.91</v>
      </c>
      <c r="G61" s="37">
        <v>20.94</v>
      </c>
      <c r="H61" s="37">
        <v>0.15</v>
      </c>
      <c r="I61" s="34">
        <v>4</v>
      </c>
      <c r="J61" s="37">
        <f t="shared" ref="J61:J65" si="19">((F61-G61))</f>
        <v>-3.0000000000001137E-2</v>
      </c>
      <c r="K61" s="67">
        <v>-0.2</v>
      </c>
      <c r="M61" s="31" t="s">
        <v>21</v>
      </c>
      <c r="N61" s="32" t="s">
        <v>13</v>
      </c>
      <c r="O61" s="33">
        <v>62</v>
      </c>
      <c r="P61" s="33" t="s">
        <v>18</v>
      </c>
      <c r="Q61" s="34" t="s">
        <v>15</v>
      </c>
      <c r="R61" s="36">
        <f t="shared" si="10"/>
        <v>20.91</v>
      </c>
      <c r="S61" s="37">
        <v>20.9</v>
      </c>
      <c r="T61" s="81">
        <v>0.1</v>
      </c>
      <c r="U61" s="34" t="s">
        <v>75</v>
      </c>
      <c r="V61" s="37">
        <f t="shared" si="18"/>
        <v>1.0000000000001563E-2</v>
      </c>
      <c r="W61" s="67">
        <v>0.13</v>
      </c>
    </row>
    <row r="62" spans="1:23" x14ac:dyDescent="0.25">
      <c r="A62" s="31" t="s">
        <v>24</v>
      </c>
      <c r="B62" s="32" t="s">
        <v>13</v>
      </c>
      <c r="C62" s="33">
        <v>63</v>
      </c>
      <c r="D62" s="33" t="s">
        <v>18</v>
      </c>
      <c r="E62" s="34" t="s">
        <v>15</v>
      </c>
      <c r="F62" s="36">
        <v>14.37</v>
      </c>
      <c r="G62" s="37">
        <v>14.39</v>
      </c>
      <c r="H62" s="37">
        <v>0.15</v>
      </c>
      <c r="I62" s="41">
        <v>4</v>
      </c>
      <c r="J62" s="37">
        <f t="shared" si="19"/>
        <v>-2.000000000000135E-2</v>
      </c>
      <c r="K62" s="67">
        <v>-0.13</v>
      </c>
      <c r="M62" s="31" t="s">
        <v>24</v>
      </c>
      <c r="N62" s="32" t="s">
        <v>13</v>
      </c>
      <c r="O62" s="33">
        <v>63</v>
      </c>
      <c r="P62" s="33" t="s">
        <v>18</v>
      </c>
      <c r="Q62" s="34" t="s">
        <v>15</v>
      </c>
      <c r="R62" s="36">
        <f t="shared" si="10"/>
        <v>14.37</v>
      </c>
      <c r="S62" s="37">
        <v>14.37</v>
      </c>
      <c r="T62" s="81">
        <v>0.08</v>
      </c>
      <c r="U62" s="34" t="s">
        <v>75</v>
      </c>
      <c r="V62" s="37">
        <f t="shared" si="18"/>
        <v>0</v>
      </c>
      <c r="W62" s="67">
        <v>0</v>
      </c>
    </row>
    <row r="63" spans="1:23" x14ac:dyDescent="0.25">
      <c r="A63" s="31" t="s">
        <v>20</v>
      </c>
      <c r="B63" s="32" t="s">
        <v>13</v>
      </c>
      <c r="C63" s="33">
        <v>64</v>
      </c>
      <c r="D63" s="33" t="s">
        <v>18</v>
      </c>
      <c r="E63" s="34" t="s">
        <v>15</v>
      </c>
      <c r="F63" s="36">
        <v>0.53</v>
      </c>
      <c r="G63" s="37">
        <v>0.54</v>
      </c>
      <c r="H63" s="37">
        <v>0.15</v>
      </c>
      <c r="I63" s="41">
        <v>4</v>
      </c>
      <c r="J63" s="37">
        <f t="shared" si="19"/>
        <v>-1.0000000000000009E-2</v>
      </c>
      <c r="K63" s="67">
        <v>-7.0000000000000007E-2</v>
      </c>
      <c r="M63" s="31" t="s">
        <v>20</v>
      </c>
      <c r="N63" s="32" t="s">
        <v>13</v>
      </c>
      <c r="O63" s="33">
        <v>64</v>
      </c>
      <c r="P63" s="33" t="s">
        <v>18</v>
      </c>
      <c r="Q63" s="34" t="s">
        <v>15</v>
      </c>
      <c r="R63" s="36">
        <f t="shared" si="10"/>
        <v>0.53</v>
      </c>
      <c r="S63" s="37">
        <v>0.53129999999999999</v>
      </c>
      <c r="T63" s="81">
        <v>4.7699999999999999E-2</v>
      </c>
      <c r="U63" s="34" t="s">
        <v>75</v>
      </c>
      <c r="V63" s="37">
        <f t="shared" si="18"/>
        <v>-1.2999999999999678E-3</v>
      </c>
      <c r="W63" s="67">
        <v>-0.03</v>
      </c>
    </row>
    <row r="64" spans="1:23" x14ac:dyDescent="0.25">
      <c r="A64" s="31" t="s">
        <v>19</v>
      </c>
      <c r="B64" s="32" t="s">
        <v>13</v>
      </c>
      <c r="C64" s="33">
        <v>65</v>
      </c>
      <c r="D64" s="33" t="s">
        <v>18</v>
      </c>
      <c r="E64" s="34" t="s">
        <v>15</v>
      </c>
      <c r="F64" s="36">
        <v>8.0399999999999991</v>
      </c>
      <c r="G64" s="37">
        <v>8.0399999999999991</v>
      </c>
      <c r="H64" s="37">
        <v>0.15</v>
      </c>
      <c r="I64" s="41">
        <v>4</v>
      </c>
      <c r="J64" s="37">
        <f t="shared" si="19"/>
        <v>0</v>
      </c>
      <c r="K64" s="67">
        <v>0</v>
      </c>
      <c r="M64" s="31" t="s">
        <v>19</v>
      </c>
      <c r="N64" s="32" t="s">
        <v>13</v>
      </c>
      <c r="O64" s="33">
        <v>65</v>
      </c>
      <c r="P64" s="33" t="s">
        <v>18</v>
      </c>
      <c r="Q64" s="34" t="s">
        <v>15</v>
      </c>
      <c r="R64" s="36">
        <f t="shared" si="10"/>
        <v>8.0399999999999991</v>
      </c>
      <c r="S64" s="37">
        <v>8.0259999999999998</v>
      </c>
      <c r="T64" s="81">
        <v>7.1999999999999995E-2</v>
      </c>
      <c r="U64" s="34" t="s">
        <v>75</v>
      </c>
      <c r="V64" s="37">
        <f t="shared" si="18"/>
        <v>1.3999999999999346E-2</v>
      </c>
      <c r="W64" s="67">
        <v>0.19</v>
      </c>
    </row>
    <row r="65" spans="1:23" x14ac:dyDescent="0.25">
      <c r="A65" s="31" t="s">
        <v>17</v>
      </c>
      <c r="B65" s="32" t="s">
        <v>13</v>
      </c>
      <c r="C65" s="33">
        <v>66</v>
      </c>
      <c r="D65" s="33" t="s">
        <v>18</v>
      </c>
      <c r="E65" s="34" t="s">
        <v>15</v>
      </c>
      <c r="F65" s="36">
        <v>6.58</v>
      </c>
      <c r="G65" s="37">
        <v>6.59</v>
      </c>
      <c r="H65" s="37">
        <v>0.15</v>
      </c>
      <c r="I65" s="41">
        <v>4</v>
      </c>
      <c r="J65" s="37">
        <f t="shared" si="19"/>
        <v>-9.9999999999997868E-3</v>
      </c>
      <c r="K65" s="67">
        <v>-7.0000000000000007E-2</v>
      </c>
      <c r="M65" s="31" t="s">
        <v>17</v>
      </c>
      <c r="N65" s="32" t="s">
        <v>13</v>
      </c>
      <c r="O65" s="33">
        <v>66</v>
      </c>
      <c r="P65" s="33" t="s">
        <v>18</v>
      </c>
      <c r="Q65" s="34" t="s">
        <v>15</v>
      </c>
      <c r="R65" s="36">
        <f t="shared" si="10"/>
        <v>6.58</v>
      </c>
      <c r="S65" s="37">
        <v>6.5570000000000004</v>
      </c>
      <c r="T65" s="81">
        <v>8.6999999999999994E-2</v>
      </c>
      <c r="U65" s="34" t="s">
        <v>75</v>
      </c>
      <c r="V65" s="37">
        <f t="shared" si="18"/>
        <v>2.2999999999999687E-2</v>
      </c>
      <c r="W65" s="67">
        <v>0.26</v>
      </c>
    </row>
    <row r="66" spans="1:23" x14ac:dyDescent="0.25">
      <c r="A66" s="31" t="s">
        <v>26</v>
      </c>
      <c r="B66" s="32" t="s">
        <v>13</v>
      </c>
      <c r="C66" s="33">
        <v>67</v>
      </c>
      <c r="D66" s="33" t="s">
        <v>14</v>
      </c>
      <c r="E66" s="34" t="s">
        <v>15</v>
      </c>
      <c r="F66" s="36">
        <v>3.3</v>
      </c>
      <c r="G66" s="37">
        <v>3.41</v>
      </c>
      <c r="H66" s="37">
        <f>G66*0.05</f>
        <v>0.17050000000000001</v>
      </c>
      <c r="I66" s="41">
        <v>4</v>
      </c>
      <c r="J66" s="41">
        <f t="shared" ref="J66:J67" si="20">((F66-G66)/G66)*100</f>
        <v>-3.2258064516129124</v>
      </c>
      <c r="K66" s="67">
        <v>-0.65</v>
      </c>
      <c r="M66" s="31" t="s">
        <v>26</v>
      </c>
      <c r="N66" s="32" t="s">
        <v>13</v>
      </c>
      <c r="O66" s="33">
        <v>67</v>
      </c>
      <c r="P66" s="33" t="s">
        <v>14</v>
      </c>
      <c r="Q66" s="34" t="s">
        <v>15</v>
      </c>
      <c r="R66" s="36">
        <f t="shared" si="10"/>
        <v>3.3</v>
      </c>
      <c r="S66" s="37">
        <v>3.4750000000000001</v>
      </c>
      <c r="T66" s="81">
        <v>8.5999999999999993E-2</v>
      </c>
      <c r="U66" s="34" t="s">
        <v>75</v>
      </c>
      <c r="V66" s="41">
        <f>((R66-S66)/S66)*100</f>
        <v>-5.0359712230215905</v>
      </c>
      <c r="W66" s="67">
        <v>-2.0299999999999998</v>
      </c>
    </row>
    <row r="67" spans="1:23" ht="15.75" thickBot="1" x14ac:dyDescent="0.3">
      <c r="A67" s="69" t="s">
        <v>20</v>
      </c>
      <c r="B67" s="70" t="s">
        <v>13</v>
      </c>
      <c r="C67" s="71">
        <v>68</v>
      </c>
      <c r="D67" s="71" t="s">
        <v>14</v>
      </c>
      <c r="E67" s="72" t="s">
        <v>15</v>
      </c>
      <c r="F67" s="73">
        <v>6.38</v>
      </c>
      <c r="G67" s="74">
        <v>6.47</v>
      </c>
      <c r="H67" s="74">
        <f>G67*0.05</f>
        <v>0.32350000000000001</v>
      </c>
      <c r="I67" s="75">
        <v>4</v>
      </c>
      <c r="J67" s="75">
        <f t="shared" si="20"/>
        <v>-1.391035548686242</v>
      </c>
      <c r="K67" s="76">
        <v>-0.28000000000000003</v>
      </c>
      <c r="M67" s="69" t="s">
        <v>20</v>
      </c>
      <c r="N67" s="70" t="s">
        <v>13</v>
      </c>
      <c r="O67" s="71">
        <v>68</v>
      </c>
      <c r="P67" s="71" t="s">
        <v>14</v>
      </c>
      <c r="Q67" s="72" t="s">
        <v>15</v>
      </c>
      <c r="R67" s="73">
        <f t="shared" si="10"/>
        <v>6.38</v>
      </c>
      <c r="S67" s="74">
        <v>6.5890000000000004</v>
      </c>
      <c r="T67" s="82">
        <v>0.106</v>
      </c>
      <c r="U67" s="72" t="s">
        <v>75</v>
      </c>
      <c r="V67" s="75">
        <f t="shared" ref="V67" si="21">((R67-S67)/S67)*100</f>
        <v>-3.1719532554257168</v>
      </c>
      <c r="W67" s="76">
        <v>-1.97</v>
      </c>
    </row>
    <row r="69" spans="1:23" x14ac:dyDescent="0.25">
      <c r="W69" s="46"/>
    </row>
    <row r="71" spans="1:23" x14ac:dyDescent="0.25">
      <c r="K71" s="46"/>
    </row>
  </sheetData>
  <sheetProtection algorithmName="SHA-512" hashValue="VXUx2b7ZNTy/o802gnu4MdA/ZNOYIwT8Hf5MFJsCs1Xr7qAWOSTJqsYm8ZpPHBaS+z3FvaSKBhbDnZWPsFf5Ig==" saltValue="ZgBnZY9Ra4KW63IMjQ3rvQ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1">
    <cfRule type="cellIs" dxfId="83" priority="4" stopIfTrue="1" operator="between">
      <formula>-2</formula>
      <formula>2</formula>
    </cfRule>
    <cfRule type="cellIs" dxfId="82" priority="5" stopIfTrue="1" operator="between">
      <formula>-3</formula>
      <formula>3</formula>
    </cfRule>
    <cfRule type="cellIs" dxfId="81" priority="6" operator="notBetween">
      <formula>-3</formula>
      <formula>3</formula>
    </cfRule>
  </conditionalFormatting>
  <conditionalFormatting sqref="K41:K67 W41:W67">
    <cfRule type="cellIs" dxfId="80" priority="28" stopIfTrue="1" operator="between">
      <formula>-2</formula>
      <formula>2</formula>
    </cfRule>
    <cfRule type="cellIs" dxfId="79" priority="29" stopIfTrue="1" operator="between">
      <formula>-3</formula>
      <formula>3</formula>
    </cfRule>
    <cfRule type="cellIs" dxfId="78" priority="30" operator="notBetween">
      <formula>-3</formula>
      <formula>3</formula>
    </cfRule>
  </conditionalFormatting>
  <conditionalFormatting sqref="W29:W31">
    <cfRule type="cellIs" dxfId="77" priority="1" stopIfTrue="1" operator="between">
      <formula>-2</formula>
      <formula>2</formula>
    </cfRule>
    <cfRule type="cellIs" dxfId="76" priority="2" stopIfTrue="1" operator="between">
      <formula>-3</formula>
      <formula>3</formula>
    </cfRule>
    <cfRule type="cellIs" dxfId="75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B7D5-72A0-40D2-A934-4BE32A129B3A}">
  <sheetPr>
    <pageSetUpPr fitToPage="1"/>
  </sheetPr>
  <dimension ref="A1:W75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6.8554687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551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111</v>
      </c>
      <c r="G14" s="28">
        <v>111.99092202482325</v>
      </c>
      <c r="H14" s="17">
        <f>G14*0.025</f>
        <v>2.7997730506205816</v>
      </c>
      <c r="I14" s="14"/>
      <c r="J14" s="18">
        <f>((F14-G14)/G14)*100</f>
        <v>-0.88482352578864099</v>
      </c>
      <c r="K14" s="26">
        <f>(F14-G14)/H14</f>
        <v>-0.35392941031545633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78.3</v>
      </c>
      <c r="G15" s="28">
        <v>78.099999999999994</v>
      </c>
      <c r="H15" s="17">
        <f>2/2</f>
        <v>1</v>
      </c>
      <c r="I15" s="14"/>
      <c r="J15" s="22">
        <f>F15-G15</f>
        <v>0.20000000000000284</v>
      </c>
      <c r="K15" s="26">
        <f t="shared" ref="K15:K30" si="0">(F15-G15)/H15</f>
        <v>0.20000000000000284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7.99</v>
      </c>
      <c r="G16" s="17">
        <v>8.1918721614060033</v>
      </c>
      <c r="H16" s="17">
        <f>G16*((14-0.53*G16)/200)</f>
        <v>0.39559811210005075</v>
      </c>
      <c r="I16" s="14"/>
      <c r="J16" s="18">
        <f>((F16-G16)/G16)*100</f>
        <v>-2.4642982388943304</v>
      </c>
      <c r="K16" s="26">
        <f>(F16-G16)/H16</f>
        <v>-0.510296068740964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7.4</v>
      </c>
      <c r="G17" s="17">
        <v>8.1830074870227758</v>
      </c>
      <c r="H17" s="17">
        <f>G17*((14-0.53*G17)/200)</f>
        <v>0.39536225353001664</v>
      </c>
      <c r="I17" s="14"/>
      <c r="J17" s="18">
        <f>((F17-G17)/G17)*100</f>
        <v>-9.5687006062810909</v>
      </c>
      <c r="K17" s="26">
        <f>(F17-G17)/H17</f>
        <v>-1.9804811411095624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21</v>
      </c>
      <c r="B18" s="24" t="s">
        <v>13</v>
      </c>
      <c r="C18" s="15">
        <v>5</v>
      </c>
      <c r="D18" s="15" t="s">
        <v>58</v>
      </c>
      <c r="E18" s="14" t="s">
        <v>55</v>
      </c>
      <c r="F18" s="16">
        <v>8.07</v>
      </c>
      <c r="G18" s="17">
        <v>8.1395652349678382</v>
      </c>
      <c r="H18" s="17">
        <f t="shared" ref="H18:H21" si="1">G18*((14-0.53*G18)/200)</f>
        <v>0.39420038257986151</v>
      </c>
      <c r="I18" s="14"/>
      <c r="J18" s="18">
        <f t="shared" ref="J18:J22" si="2">((F18-G18)/G18)*100</f>
        <v>-0.85465541413665969</v>
      </c>
      <c r="K18" s="26">
        <f t="shared" ref="K18:K22" si="3">(F18-G18)/H18</f>
        <v>-0.17647175914078331</v>
      </c>
      <c r="L18" s="65"/>
      <c r="M18" s="13" t="s">
        <v>21</v>
      </c>
      <c r="N18" s="24" t="s">
        <v>13</v>
      </c>
      <c r="O18" s="14">
        <v>5</v>
      </c>
      <c r="P18" s="15" t="s">
        <v>58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24</v>
      </c>
      <c r="B19" s="24" t="s">
        <v>13</v>
      </c>
      <c r="C19" s="15">
        <v>6</v>
      </c>
      <c r="D19" s="15" t="s">
        <v>57</v>
      </c>
      <c r="E19" s="14" t="s">
        <v>55</v>
      </c>
      <c r="F19" s="25">
        <v>10.8</v>
      </c>
      <c r="G19" s="28">
        <v>11.4031523070219</v>
      </c>
      <c r="H19" s="17">
        <f t="shared" si="1"/>
        <v>0.45363617276811496</v>
      </c>
      <c r="I19" s="14"/>
      <c r="J19" s="18">
        <f t="shared" si="2"/>
        <v>-5.2893471101888769</v>
      </c>
      <c r="K19" s="26">
        <f t="shared" si="3"/>
        <v>-1.3295948234053467</v>
      </c>
      <c r="L19" s="65"/>
      <c r="M19" s="13" t="s">
        <v>24</v>
      </c>
      <c r="N19" s="24" t="s">
        <v>13</v>
      </c>
      <c r="O19" s="14">
        <v>6</v>
      </c>
      <c r="P19" s="15" t="s">
        <v>57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20</v>
      </c>
      <c r="B20" s="24" t="s">
        <v>13</v>
      </c>
      <c r="C20" s="15">
        <v>7</v>
      </c>
      <c r="D20" s="15" t="s">
        <v>56</v>
      </c>
      <c r="E20" s="14" t="s">
        <v>55</v>
      </c>
      <c r="F20" s="25">
        <v>9.8800000000000008</v>
      </c>
      <c r="G20" s="28">
        <v>11.311888926537343</v>
      </c>
      <c r="H20" s="17">
        <f t="shared" si="1"/>
        <v>0.45274132247887083</v>
      </c>
      <c r="I20" s="14"/>
      <c r="J20" s="18">
        <f t="shared" si="2"/>
        <v>-12.658265439454365</v>
      </c>
      <c r="K20" s="26">
        <f t="shared" si="3"/>
        <v>-3.1627087156467084</v>
      </c>
      <c r="L20" s="65"/>
      <c r="M20" s="13" t="s">
        <v>20</v>
      </c>
      <c r="N20" s="24" t="s">
        <v>13</v>
      </c>
      <c r="O20" s="14">
        <v>7</v>
      </c>
      <c r="P20" s="15" t="s">
        <v>56</v>
      </c>
      <c r="Q20" s="14" t="s">
        <v>55</v>
      </c>
      <c r="R20" s="25"/>
      <c r="S20" s="17"/>
      <c r="T20" s="14"/>
      <c r="U20" s="14"/>
      <c r="V20" s="14"/>
      <c r="W20" s="29"/>
    </row>
    <row r="21" spans="1:23" x14ac:dyDescent="0.25">
      <c r="A21" s="13" t="s">
        <v>19</v>
      </c>
      <c r="B21" s="24" t="s">
        <v>13</v>
      </c>
      <c r="C21" s="15">
        <v>8</v>
      </c>
      <c r="D21" s="15" t="s">
        <v>54</v>
      </c>
      <c r="E21" s="14" t="s">
        <v>55</v>
      </c>
      <c r="F21" s="25">
        <v>11</v>
      </c>
      <c r="G21" s="28">
        <v>11.241881570839581</v>
      </c>
      <c r="H21" s="17">
        <f t="shared" si="1"/>
        <v>0.45202497163889671</v>
      </c>
      <c r="I21" s="14"/>
      <c r="J21" s="18">
        <f t="shared" si="2"/>
        <v>-2.1516110921057914</v>
      </c>
      <c r="K21" s="26">
        <f t="shared" si="3"/>
        <v>-0.53510665564027715</v>
      </c>
      <c r="L21" s="65"/>
      <c r="M21" s="13" t="s">
        <v>19</v>
      </c>
      <c r="N21" s="24" t="s">
        <v>13</v>
      </c>
      <c r="O21" s="14">
        <v>8</v>
      </c>
      <c r="P21" s="15" t="s">
        <v>54</v>
      </c>
      <c r="Q21" s="14" t="s">
        <v>55</v>
      </c>
      <c r="R21" s="25"/>
      <c r="S21" s="17"/>
      <c r="T21" s="14"/>
      <c r="U21" s="14"/>
      <c r="V21" s="14"/>
      <c r="W21" s="29"/>
    </row>
    <row r="22" spans="1:23" x14ac:dyDescent="0.25">
      <c r="A22" s="13" t="s">
        <v>17</v>
      </c>
      <c r="B22" s="24" t="s">
        <v>13</v>
      </c>
      <c r="C22" s="15">
        <v>9</v>
      </c>
      <c r="D22" s="15" t="s">
        <v>52</v>
      </c>
      <c r="E22" s="14" t="s">
        <v>53</v>
      </c>
      <c r="F22" s="16">
        <v>13.2</v>
      </c>
      <c r="G22" s="17">
        <v>10.71</v>
      </c>
      <c r="H22" s="17">
        <f>G22*0.05</f>
        <v>0.53550000000000009</v>
      </c>
      <c r="I22" s="14"/>
      <c r="J22" s="18">
        <f t="shared" si="2"/>
        <v>23.24929971988794</v>
      </c>
      <c r="K22" s="26">
        <f t="shared" si="3"/>
        <v>4.649859943977587</v>
      </c>
      <c r="L22" s="65"/>
      <c r="M22" s="13" t="s">
        <v>17</v>
      </c>
      <c r="N22" s="24" t="s">
        <v>13</v>
      </c>
      <c r="O22" s="14">
        <v>9</v>
      </c>
      <c r="P22" s="15" t="s">
        <v>52</v>
      </c>
      <c r="Q22" s="14" t="s">
        <v>53</v>
      </c>
      <c r="R22" s="25"/>
      <c r="S22" s="17"/>
      <c r="T22" s="14"/>
      <c r="U22" s="14"/>
      <c r="V22" s="14"/>
      <c r="W22" s="29"/>
    </row>
    <row r="23" spans="1:23" x14ac:dyDescent="0.25">
      <c r="A23" s="31" t="s">
        <v>51</v>
      </c>
      <c r="B23" s="32" t="s">
        <v>43</v>
      </c>
      <c r="C23" s="33">
        <v>10</v>
      </c>
      <c r="D23" s="33" t="s">
        <v>44</v>
      </c>
      <c r="E23" s="34" t="s">
        <v>45</v>
      </c>
      <c r="F23" s="39">
        <v>7.13</v>
      </c>
      <c r="G23" s="36">
        <v>7.1853494540374037</v>
      </c>
      <c r="H23" s="37">
        <f>G23*0.075/2</f>
        <v>0.26945060452640263</v>
      </c>
      <c r="I23" s="34"/>
      <c r="J23" s="38">
        <f t="shared" ref="J23:J30" si="4">((F23-G23)/G23)*100</f>
        <v>-0.77030984215114617</v>
      </c>
      <c r="K23" s="67">
        <f t="shared" si="0"/>
        <v>-0.20541595790697231</v>
      </c>
      <c r="L23" s="65"/>
      <c r="M23" s="31" t="s">
        <v>51</v>
      </c>
      <c r="N23" s="34" t="s">
        <v>43</v>
      </c>
      <c r="O23" s="34">
        <v>10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50</v>
      </c>
      <c r="B24" s="32" t="s">
        <v>43</v>
      </c>
      <c r="C24" s="33">
        <v>11</v>
      </c>
      <c r="D24" s="33" t="s">
        <v>44</v>
      </c>
      <c r="E24" s="34" t="s">
        <v>45</v>
      </c>
      <c r="F24" s="39">
        <v>8.8000000000000007</v>
      </c>
      <c r="G24" s="36">
        <v>8.6284103702402533</v>
      </c>
      <c r="H24" s="37">
        <f t="shared" ref="H24:H25" si="5">G24*0.075/2</f>
        <v>0.32356538888400949</v>
      </c>
      <c r="I24" s="41"/>
      <c r="J24" s="38">
        <f t="shared" si="4"/>
        <v>1.9886586566578619</v>
      </c>
      <c r="K24" s="67">
        <f t="shared" si="0"/>
        <v>0.53030897510876318</v>
      </c>
      <c r="L24" s="65"/>
      <c r="M24" s="31" t="s">
        <v>50</v>
      </c>
      <c r="N24" s="34" t="s">
        <v>43</v>
      </c>
      <c r="O24" s="34">
        <v>11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49</v>
      </c>
      <c r="B25" s="32" t="s">
        <v>43</v>
      </c>
      <c r="C25" s="33">
        <v>12</v>
      </c>
      <c r="D25" s="33" t="s">
        <v>44</v>
      </c>
      <c r="E25" s="34" t="s">
        <v>45</v>
      </c>
      <c r="F25" s="39">
        <v>18.100000000000001</v>
      </c>
      <c r="G25" s="36">
        <v>18.053014989677767</v>
      </c>
      <c r="H25" s="37">
        <f t="shared" si="5"/>
        <v>0.67698806211291618</v>
      </c>
      <c r="I25" s="41"/>
      <c r="J25" s="38">
        <f t="shared" si="4"/>
        <v>0.26026129346870691</v>
      </c>
      <c r="K25" s="67">
        <f t="shared" si="0"/>
        <v>6.9403011591655184E-2</v>
      </c>
      <c r="M25" s="31" t="s">
        <v>49</v>
      </c>
      <c r="N25" s="34" t="s">
        <v>43</v>
      </c>
      <c r="O25" s="34">
        <v>12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71</v>
      </c>
      <c r="B26" s="32" t="s">
        <v>43</v>
      </c>
      <c r="C26" s="33">
        <v>13</v>
      </c>
      <c r="D26" s="33" t="s">
        <v>44</v>
      </c>
      <c r="E26" s="34" t="s">
        <v>45</v>
      </c>
      <c r="F26" s="35" t="s">
        <v>78</v>
      </c>
      <c r="G26" s="40">
        <v>0</v>
      </c>
      <c r="H26" s="37"/>
      <c r="I26" s="41"/>
      <c r="J26" s="38"/>
      <c r="K26" s="67"/>
      <c r="M26" s="31" t="s">
        <v>71</v>
      </c>
      <c r="N26" s="34" t="s">
        <v>43</v>
      </c>
      <c r="O26" s="34">
        <v>13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72</v>
      </c>
      <c r="B27" s="32" t="s">
        <v>43</v>
      </c>
      <c r="C27" s="33">
        <v>14</v>
      </c>
      <c r="D27" s="33" t="s">
        <v>44</v>
      </c>
      <c r="E27" s="34" t="s">
        <v>45</v>
      </c>
      <c r="F27" s="35" t="s">
        <v>78</v>
      </c>
      <c r="G27" s="40">
        <v>0</v>
      </c>
      <c r="H27" s="37"/>
      <c r="I27" s="41"/>
      <c r="J27" s="38"/>
      <c r="K27" s="67"/>
      <c r="M27" s="31" t="s">
        <v>72</v>
      </c>
      <c r="N27" s="34" t="s">
        <v>43</v>
      </c>
      <c r="O27" s="34">
        <v>14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48</v>
      </c>
      <c r="B28" s="32" t="s">
        <v>43</v>
      </c>
      <c r="C28" s="33">
        <v>20</v>
      </c>
      <c r="D28" s="33" t="s">
        <v>44</v>
      </c>
      <c r="E28" s="34" t="s">
        <v>45</v>
      </c>
      <c r="F28" s="39">
        <v>80</v>
      </c>
      <c r="G28" s="36">
        <v>79.878032142052163</v>
      </c>
      <c r="H28" s="37">
        <f>G28*0.025</f>
        <v>1.9969508035513042</v>
      </c>
      <c r="I28" s="41"/>
      <c r="J28" s="38">
        <f t="shared" si="4"/>
        <v>0.15269261732804554</v>
      </c>
      <c r="K28" s="67">
        <f t="shared" si="0"/>
        <v>6.1077046931218217E-2</v>
      </c>
      <c r="M28" s="31" t="s">
        <v>48</v>
      </c>
      <c r="N28" s="34" t="s">
        <v>43</v>
      </c>
      <c r="O28" s="34">
        <v>20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47</v>
      </c>
      <c r="B29" s="32" t="s">
        <v>43</v>
      </c>
      <c r="C29" s="33">
        <v>21</v>
      </c>
      <c r="D29" s="33" t="s">
        <v>44</v>
      </c>
      <c r="E29" s="34" t="s">
        <v>45</v>
      </c>
      <c r="F29" s="39">
        <v>100</v>
      </c>
      <c r="G29" s="40">
        <v>99.759593591868651</v>
      </c>
      <c r="H29" s="37">
        <f t="shared" ref="H29:H30" si="6">G29*0.025</f>
        <v>2.4939898397967166</v>
      </c>
      <c r="I29" s="41"/>
      <c r="J29" s="38">
        <f t="shared" si="4"/>
        <v>0.24098575332502625</v>
      </c>
      <c r="K29" s="67">
        <f t="shared" si="0"/>
        <v>9.6394301330010493E-2</v>
      </c>
      <c r="M29" s="31" t="s">
        <v>47</v>
      </c>
      <c r="N29" s="34" t="s">
        <v>43</v>
      </c>
      <c r="O29" s="34">
        <v>21</v>
      </c>
      <c r="P29" s="33" t="s">
        <v>44</v>
      </c>
      <c r="Q29" s="34" t="s">
        <v>45</v>
      </c>
      <c r="R29" s="37"/>
      <c r="S29" s="37"/>
      <c r="T29" s="34"/>
      <c r="U29" s="34"/>
      <c r="V29" s="41"/>
      <c r="W29" s="55"/>
    </row>
    <row r="30" spans="1:23" x14ac:dyDescent="0.25">
      <c r="A30" s="31" t="s">
        <v>46</v>
      </c>
      <c r="B30" s="32" t="s">
        <v>43</v>
      </c>
      <c r="C30" s="33">
        <v>22</v>
      </c>
      <c r="D30" s="33" t="s">
        <v>44</v>
      </c>
      <c r="E30" s="34" t="s">
        <v>45</v>
      </c>
      <c r="F30" s="39">
        <v>154</v>
      </c>
      <c r="G30" s="40">
        <v>153.79823407221295</v>
      </c>
      <c r="H30" s="37">
        <f t="shared" si="6"/>
        <v>3.8449558518053237</v>
      </c>
      <c r="I30" s="41"/>
      <c r="J30" s="38">
        <f t="shared" si="4"/>
        <v>0.13118871552992961</v>
      </c>
      <c r="K30" s="67">
        <f t="shared" si="0"/>
        <v>5.2475486211971845E-2</v>
      </c>
      <c r="M30" s="31" t="s">
        <v>46</v>
      </c>
      <c r="N30" s="34" t="s">
        <v>43</v>
      </c>
      <c r="O30" s="34">
        <v>22</v>
      </c>
      <c r="P30" s="33" t="s">
        <v>44</v>
      </c>
      <c r="Q30" s="34" t="s">
        <v>45</v>
      </c>
      <c r="R30" s="37"/>
      <c r="S30" s="37"/>
      <c r="T30" s="34"/>
      <c r="U30" s="34"/>
      <c r="V30" s="41"/>
      <c r="W30" s="55"/>
    </row>
    <row r="31" spans="1:23" x14ac:dyDescent="0.25">
      <c r="A31" s="31" t="s">
        <v>73</v>
      </c>
      <c r="B31" s="32" t="s">
        <v>43</v>
      </c>
      <c r="C31" s="33">
        <v>23</v>
      </c>
      <c r="D31" s="33" t="s">
        <v>44</v>
      </c>
      <c r="E31" s="34" t="s">
        <v>45</v>
      </c>
      <c r="F31" s="35" t="s">
        <v>78</v>
      </c>
      <c r="G31" s="40">
        <v>0</v>
      </c>
      <c r="H31" s="37"/>
      <c r="I31" s="41"/>
      <c r="J31" s="38"/>
      <c r="K31" s="67"/>
      <c r="M31" s="31" t="s">
        <v>73</v>
      </c>
      <c r="N31" s="34" t="s">
        <v>43</v>
      </c>
      <c r="O31" s="34">
        <v>23</v>
      </c>
      <c r="P31" s="33" t="s">
        <v>44</v>
      </c>
      <c r="Q31" s="34" t="s">
        <v>45</v>
      </c>
      <c r="R31" s="37"/>
      <c r="S31" s="56"/>
      <c r="T31" s="57"/>
      <c r="U31" s="34"/>
      <c r="V31" s="41"/>
      <c r="W31" s="55"/>
    </row>
    <row r="32" spans="1:23" x14ac:dyDescent="0.25">
      <c r="A32" s="31" t="s">
        <v>74</v>
      </c>
      <c r="B32" s="32" t="s">
        <v>43</v>
      </c>
      <c r="C32" s="33">
        <v>24</v>
      </c>
      <c r="D32" s="33" t="s">
        <v>44</v>
      </c>
      <c r="E32" s="34" t="s">
        <v>45</v>
      </c>
      <c r="F32" s="35" t="s">
        <v>78</v>
      </c>
      <c r="G32" s="40">
        <v>0</v>
      </c>
      <c r="H32" s="37"/>
      <c r="I32" s="41"/>
      <c r="J32" s="38"/>
      <c r="K32" s="67"/>
      <c r="M32" s="31" t="s">
        <v>74</v>
      </c>
      <c r="N32" s="34" t="s">
        <v>43</v>
      </c>
      <c r="O32" s="34">
        <v>24</v>
      </c>
      <c r="P32" s="33" t="s">
        <v>44</v>
      </c>
      <c r="Q32" s="34" t="s">
        <v>45</v>
      </c>
      <c r="R32" s="37"/>
      <c r="S32" s="56"/>
      <c r="T32" s="57"/>
      <c r="U32" s="34"/>
      <c r="V32" s="41"/>
      <c r="W32" s="55"/>
    </row>
    <row r="33" spans="1:23" x14ac:dyDescent="0.25">
      <c r="A33" s="13" t="s">
        <v>42</v>
      </c>
      <c r="B33" s="24" t="s">
        <v>13</v>
      </c>
      <c r="C33" s="15">
        <v>30</v>
      </c>
      <c r="D33" s="15" t="s">
        <v>29</v>
      </c>
      <c r="E33" s="14" t="s">
        <v>30</v>
      </c>
      <c r="F33" s="25">
        <v>61.1</v>
      </c>
      <c r="G33" s="25">
        <v>60.13</v>
      </c>
      <c r="H33" s="17">
        <f>0.05*G33</f>
        <v>3.0065000000000004</v>
      </c>
      <c r="I33" s="19">
        <v>4</v>
      </c>
      <c r="J33" s="19">
        <f t="shared" ref="J33:J35" si="7">((F33-G33)/G33)*100</f>
        <v>1.613171461832694</v>
      </c>
      <c r="K33" s="26">
        <v>0.32</v>
      </c>
      <c r="M33" s="13" t="s">
        <v>42</v>
      </c>
      <c r="N33" s="14" t="s">
        <v>13</v>
      </c>
      <c r="O33" s="14">
        <v>30</v>
      </c>
      <c r="P33" s="15" t="s">
        <v>29</v>
      </c>
      <c r="Q33" s="14" t="s">
        <v>30</v>
      </c>
      <c r="R33" s="25">
        <f>F33</f>
        <v>61.1</v>
      </c>
      <c r="S33" s="25">
        <v>60</v>
      </c>
      <c r="T33" s="16">
        <v>1.84</v>
      </c>
      <c r="U33" s="14">
        <v>1</v>
      </c>
      <c r="V33" s="18">
        <f>((R33-S33)/S33)*100</f>
        <v>1.8333333333333357</v>
      </c>
      <c r="W33" s="67">
        <v>0.6</v>
      </c>
    </row>
    <row r="34" spans="1:23" x14ac:dyDescent="0.25">
      <c r="A34" s="13" t="s">
        <v>41</v>
      </c>
      <c r="B34" s="24" t="s">
        <v>13</v>
      </c>
      <c r="C34" s="15">
        <v>31</v>
      </c>
      <c r="D34" s="15" t="s">
        <v>29</v>
      </c>
      <c r="E34" s="14" t="s">
        <v>30</v>
      </c>
      <c r="F34" s="30">
        <v>101</v>
      </c>
      <c r="G34" s="28">
        <v>97.71</v>
      </c>
      <c r="H34" s="17">
        <f t="shared" ref="H34:H35" si="8">0.05*G34</f>
        <v>4.8855000000000004</v>
      </c>
      <c r="I34" s="19">
        <v>4</v>
      </c>
      <c r="J34" s="19">
        <f t="shared" si="7"/>
        <v>3.3671067444478626</v>
      </c>
      <c r="K34" s="26">
        <v>0.67</v>
      </c>
      <c r="M34" s="13" t="s">
        <v>41</v>
      </c>
      <c r="N34" s="14" t="s">
        <v>13</v>
      </c>
      <c r="O34" s="14">
        <v>31</v>
      </c>
      <c r="P34" s="15" t="s">
        <v>29</v>
      </c>
      <c r="Q34" s="14" t="s">
        <v>30</v>
      </c>
      <c r="R34" s="30">
        <f t="shared" ref="R34:R45" si="9">F34</f>
        <v>101</v>
      </c>
      <c r="S34" s="25">
        <v>99.38</v>
      </c>
      <c r="T34" s="16">
        <v>2.3199999999999998</v>
      </c>
      <c r="U34" s="14">
        <v>1</v>
      </c>
      <c r="V34" s="18">
        <f t="shared" ref="V34:V59" si="10">((R34-S34)/S34)*100</f>
        <v>1.630106661300065</v>
      </c>
      <c r="W34" s="67">
        <v>0.7</v>
      </c>
    </row>
    <row r="35" spans="1:23" x14ac:dyDescent="0.25">
      <c r="A35" s="13" t="s">
        <v>40</v>
      </c>
      <c r="B35" s="24" t="s">
        <v>13</v>
      </c>
      <c r="C35" s="15">
        <v>32</v>
      </c>
      <c r="D35" s="15" t="s">
        <v>29</v>
      </c>
      <c r="E35" s="14" t="s">
        <v>30</v>
      </c>
      <c r="F35" s="30">
        <v>192</v>
      </c>
      <c r="G35" s="28">
        <v>185.19</v>
      </c>
      <c r="H35" s="17">
        <f t="shared" si="8"/>
        <v>9.259500000000001</v>
      </c>
      <c r="I35" s="19">
        <v>4</v>
      </c>
      <c r="J35" s="19">
        <f t="shared" si="7"/>
        <v>3.6773043900858586</v>
      </c>
      <c r="K35" s="26">
        <v>0.74</v>
      </c>
      <c r="M35" s="13" t="s">
        <v>40</v>
      </c>
      <c r="N35" s="14" t="s">
        <v>13</v>
      </c>
      <c r="O35" s="14">
        <v>32</v>
      </c>
      <c r="P35" s="15" t="s">
        <v>29</v>
      </c>
      <c r="Q35" s="14" t="s">
        <v>30</v>
      </c>
      <c r="R35" s="30">
        <f t="shared" si="9"/>
        <v>192</v>
      </c>
      <c r="S35" s="25">
        <v>187.9</v>
      </c>
      <c r="T35" s="16">
        <v>7.7</v>
      </c>
      <c r="U35" s="14">
        <v>1</v>
      </c>
      <c r="V35" s="18">
        <f t="shared" si="10"/>
        <v>2.1820117083555051</v>
      </c>
      <c r="W35" s="67">
        <v>0.53</v>
      </c>
    </row>
    <row r="36" spans="1:23" x14ac:dyDescent="0.25">
      <c r="A36" s="13" t="s">
        <v>39</v>
      </c>
      <c r="B36" s="24" t="s">
        <v>13</v>
      </c>
      <c r="C36" s="15">
        <v>33</v>
      </c>
      <c r="D36" s="15" t="s">
        <v>29</v>
      </c>
      <c r="E36" s="14" t="s">
        <v>30</v>
      </c>
      <c r="F36" s="25">
        <v>15.8</v>
      </c>
      <c r="G36" s="28">
        <v>16.190000000000001</v>
      </c>
      <c r="H36" s="17"/>
      <c r="I36" s="19"/>
      <c r="J36" s="19"/>
      <c r="K36" s="29"/>
      <c r="M36" s="13" t="s">
        <v>39</v>
      </c>
      <c r="N36" s="14" t="s">
        <v>13</v>
      </c>
      <c r="O36" s="14">
        <v>33</v>
      </c>
      <c r="P36" s="15" t="s">
        <v>29</v>
      </c>
      <c r="Q36" s="14" t="s">
        <v>30</v>
      </c>
      <c r="R36" s="25">
        <f t="shared" si="9"/>
        <v>15.8</v>
      </c>
      <c r="S36" s="16"/>
      <c r="T36" s="16"/>
      <c r="U36" s="14"/>
      <c r="V36" s="18"/>
      <c r="W36" s="29"/>
    </row>
    <row r="37" spans="1:23" x14ac:dyDescent="0.25">
      <c r="A37" s="13" t="s">
        <v>38</v>
      </c>
      <c r="B37" s="24" t="s">
        <v>13</v>
      </c>
      <c r="C37" s="15">
        <v>34</v>
      </c>
      <c r="D37" s="15" t="s">
        <v>29</v>
      </c>
      <c r="E37" s="14" t="s">
        <v>30</v>
      </c>
      <c r="F37" s="16">
        <v>15.2</v>
      </c>
      <c r="G37" s="28">
        <v>14.19</v>
      </c>
      <c r="H37" s="17"/>
      <c r="I37" s="19"/>
      <c r="J37" s="19"/>
      <c r="K37" s="29"/>
      <c r="M37" s="13" t="s">
        <v>38</v>
      </c>
      <c r="N37" s="14" t="s">
        <v>13</v>
      </c>
      <c r="O37" s="14">
        <v>34</v>
      </c>
      <c r="P37" s="15" t="s">
        <v>29</v>
      </c>
      <c r="Q37" s="14" t="s">
        <v>30</v>
      </c>
      <c r="R37" s="16">
        <f t="shared" si="9"/>
        <v>15.2</v>
      </c>
      <c r="S37" s="16"/>
      <c r="T37" s="16"/>
      <c r="U37" s="14"/>
      <c r="V37" s="18"/>
      <c r="W37" s="29"/>
    </row>
    <row r="38" spans="1:23" x14ac:dyDescent="0.25">
      <c r="A38" s="13" t="s">
        <v>37</v>
      </c>
      <c r="B38" s="24" t="s">
        <v>13</v>
      </c>
      <c r="C38" s="15">
        <v>35</v>
      </c>
      <c r="D38" s="15" t="s">
        <v>29</v>
      </c>
      <c r="E38" s="14" t="s">
        <v>30</v>
      </c>
      <c r="F38" s="25">
        <v>19.100000000000001</v>
      </c>
      <c r="G38" s="28">
        <v>19.52</v>
      </c>
      <c r="H38" s="17"/>
      <c r="I38" s="19"/>
      <c r="J38" s="19"/>
      <c r="K38" s="29"/>
      <c r="M38" s="13" t="s">
        <v>37</v>
      </c>
      <c r="N38" s="14" t="s">
        <v>13</v>
      </c>
      <c r="O38" s="14">
        <v>35</v>
      </c>
      <c r="P38" s="15" t="s">
        <v>29</v>
      </c>
      <c r="Q38" s="14" t="s">
        <v>30</v>
      </c>
      <c r="R38" s="25">
        <f t="shared" si="9"/>
        <v>19.100000000000001</v>
      </c>
      <c r="S38" s="16"/>
      <c r="T38" s="16"/>
      <c r="U38" s="14"/>
      <c r="V38" s="18"/>
      <c r="W38" s="29"/>
    </row>
    <row r="39" spans="1:23" x14ac:dyDescent="0.25">
      <c r="A39" s="13" t="s">
        <v>36</v>
      </c>
      <c r="B39" s="24" t="s">
        <v>13</v>
      </c>
      <c r="C39" s="15">
        <v>36</v>
      </c>
      <c r="D39" s="15" t="s">
        <v>29</v>
      </c>
      <c r="E39" s="14" t="s">
        <v>30</v>
      </c>
      <c r="F39" s="25">
        <v>63.6</v>
      </c>
      <c r="G39" s="28">
        <v>86.45</v>
      </c>
      <c r="H39" s="17"/>
      <c r="I39" s="19"/>
      <c r="J39" s="19"/>
      <c r="K39" s="29"/>
      <c r="M39" s="13" t="s">
        <v>36</v>
      </c>
      <c r="N39" s="14" t="s">
        <v>13</v>
      </c>
      <c r="O39" s="14">
        <v>36</v>
      </c>
      <c r="P39" s="15" t="s">
        <v>29</v>
      </c>
      <c r="Q39" s="14" t="s">
        <v>30</v>
      </c>
      <c r="R39" s="25">
        <f t="shared" si="9"/>
        <v>63.6</v>
      </c>
      <c r="S39" s="16"/>
      <c r="T39" s="16"/>
      <c r="U39" s="14"/>
      <c r="V39" s="18"/>
      <c r="W39" s="29"/>
    </row>
    <row r="40" spans="1:23" x14ac:dyDescent="0.25">
      <c r="A40" s="13" t="s">
        <v>35</v>
      </c>
      <c r="B40" s="24" t="s">
        <v>13</v>
      </c>
      <c r="C40" s="15">
        <v>37</v>
      </c>
      <c r="D40" s="15" t="s">
        <v>29</v>
      </c>
      <c r="E40" s="14" t="s">
        <v>30</v>
      </c>
      <c r="F40" s="25">
        <v>81</v>
      </c>
      <c r="G40" s="28">
        <v>108.23</v>
      </c>
      <c r="H40" s="17"/>
      <c r="I40" s="19"/>
      <c r="J40" s="19"/>
      <c r="K40" s="29"/>
      <c r="M40" s="13" t="s">
        <v>35</v>
      </c>
      <c r="N40" s="14" t="s">
        <v>13</v>
      </c>
      <c r="O40" s="14">
        <v>37</v>
      </c>
      <c r="P40" s="15" t="s">
        <v>29</v>
      </c>
      <c r="Q40" s="14" t="s">
        <v>30</v>
      </c>
      <c r="R40" s="25">
        <f t="shared" si="9"/>
        <v>81</v>
      </c>
      <c r="S40" s="16"/>
      <c r="T40" s="16"/>
      <c r="U40" s="14"/>
      <c r="V40" s="18"/>
      <c r="W40" s="29"/>
    </row>
    <row r="41" spans="1:23" x14ac:dyDescent="0.25">
      <c r="A41" s="13" t="s">
        <v>34</v>
      </c>
      <c r="B41" s="24" t="s">
        <v>13</v>
      </c>
      <c r="C41" s="15">
        <v>38</v>
      </c>
      <c r="D41" s="15" t="s">
        <v>29</v>
      </c>
      <c r="E41" s="14" t="s">
        <v>30</v>
      </c>
      <c r="F41" s="25">
        <v>98.4</v>
      </c>
      <c r="G41" s="28">
        <v>130</v>
      </c>
      <c r="H41" s="17"/>
      <c r="I41" s="19"/>
      <c r="J41" s="19"/>
      <c r="K41" s="29"/>
      <c r="M41" s="13" t="s">
        <v>34</v>
      </c>
      <c r="N41" s="14" t="s">
        <v>13</v>
      </c>
      <c r="O41" s="14">
        <v>38</v>
      </c>
      <c r="P41" s="15" t="s">
        <v>29</v>
      </c>
      <c r="Q41" s="14" t="s">
        <v>30</v>
      </c>
      <c r="R41" s="25">
        <f t="shared" si="9"/>
        <v>98.4</v>
      </c>
      <c r="S41" s="16"/>
      <c r="T41" s="16"/>
      <c r="U41" s="14"/>
      <c r="V41" s="18"/>
      <c r="W41" s="29"/>
    </row>
    <row r="42" spans="1:23" x14ac:dyDescent="0.25">
      <c r="A42" s="13" t="s">
        <v>33</v>
      </c>
      <c r="B42" s="24" t="s">
        <v>13</v>
      </c>
      <c r="C42" s="15">
        <v>39</v>
      </c>
      <c r="D42" s="15" t="s">
        <v>29</v>
      </c>
      <c r="E42" s="14" t="s">
        <v>30</v>
      </c>
      <c r="F42" s="30">
        <v>300</v>
      </c>
      <c r="G42" s="19">
        <v>251.09</v>
      </c>
      <c r="H42" s="17"/>
      <c r="I42" s="19"/>
      <c r="J42" s="19"/>
      <c r="K42" s="29"/>
      <c r="M42" s="13" t="s">
        <v>33</v>
      </c>
      <c r="N42" s="14" t="s">
        <v>13</v>
      </c>
      <c r="O42" s="14">
        <v>39</v>
      </c>
      <c r="P42" s="15" t="s">
        <v>29</v>
      </c>
      <c r="Q42" s="14" t="s">
        <v>30</v>
      </c>
      <c r="R42" s="30">
        <f t="shared" si="9"/>
        <v>300</v>
      </c>
      <c r="S42" s="16"/>
      <c r="T42" s="16"/>
      <c r="U42" s="14"/>
      <c r="V42" s="18"/>
      <c r="W42" s="29"/>
    </row>
    <row r="43" spans="1:23" x14ac:dyDescent="0.25">
      <c r="A43" s="13" t="s">
        <v>32</v>
      </c>
      <c r="B43" s="24" t="s">
        <v>13</v>
      </c>
      <c r="C43" s="15">
        <v>40</v>
      </c>
      <c r="D43" s="15" t="s">
        <v>29</v>
      </c>
      <c r="E43" s="14" t="s">
        <v>30</v>
      </c>
      <c r="F43" s="30">
        <v>222</v>
      </c>
      <c r="G43" s="19">
        <v>184.27</v>
      </c>
      <c r="H43" s="17"/>
      <c r="I43" s="19"/>
      <c r="J43" s="19"/>
      <c r="K43" s="29"/>
      <c r="M43" s="13" t="s">
        <v>32</v>
      </c>
      <c r="N43" s="14" t="s">
        <v>13</v>
      </c>
      <c r="O43" s="14">
        <v>40</v>
      </c>
      <c r="P43" s="15" t="s">
        <v>29</v>
      </c>
      <c r="Q43" s="14" t="s">
        <v>30</v>
      </c>
      <c r="R43" s="30">
        <f t="shared" si="9"/>
        <v>222</v>
      </c>
      <c r="S43" s="16"/>
      <c r="T43" s="16"/>
      <c r="U43" s="14"/>
      <c r="V43" s="18"/>
      <c r="W43" s="29"/>
    </row>
    <row r="44" spans="1:23" x14ac:dyDescent="0.25">
      <c r="A44" s="13" t="s">
        <v>31</v>
      </c>
      <c r="B44" s="24" t="s">
        <v>13</v>
      </c>
      <c r="C44" s="15">
        <v>41</v>
      </c>
      <c r="D44" s="15" t="s">
        <v>29</v>
      </c>
      <c r="E44" s="14" t="s">
        <v>30</v>
      </c>
      <c r="F44" s="30">
        <v>261</v>
      </c>
      <c r="G44" s="28">
        <v>210.23</v>
      </c>
      <c r="H44" s="17"/>
      <c r="I44" s="19"/>
      <c r="J44" s="19"/>
      <c r="K44" s="29"/>
      <c r="M44" s="13" t="s">
        <v>31</v>
      </c>
      <c r="N44" s="14" t="s">
        <v>13</v>
      </c>
      <c r="O44" s="14">
        <v>41</v>
      </c>
      <c r="P44" s="15" t="s">
        <v>29</v>
      </c>
      <c r="Q44" s="14" t="s">
        <v>30</v>
      </c>
      <c r="R44" s="30">
        <f t="shared" si="9"/>
        <v>261</v>
      </c>
      <c r="S44" s="25"/>
      <c r="T44" s="16"/>
      <c r="U44" s="14"/>
      <c r="V44" s="18"/>
      <c r="W44" s="29"/>
    </row>
    <row r="45" spans="1:23" x14ac:dyDescent="0.25">
      <c r="A45" s="13" t="s">
        <v>28</v>
      </c>
      <c r="B45" s="24" t="s">
        <v>13</v>
      </c>
      <c r="C45" s="15">
        <v>42</v>
      </c>
      <c r="D45" s="15" t="s">
        <v>29</v>
      </c>
      <c r="E45" s="14" t="s">
        <v>30</v>
      </c>
      <c r="F45" s="30">
        <v>106</v>
      </c>
      <c r="G45" s="28">
        <v>97.71</v>
      </c>
      <c r="H45" s="17">
        <f t="shared" ref="H45" si="11">0.05*G45</f>
        <v>4.8855000000000004</v>
      </c>
      <c r="I45" s="19">
        <v>4</v>
      </c>
      <c r="J45" s="19">
        <f t="shared" ref="J45:J47" si="12">((F45-G45)/G45)*100</f>
        <v>8.4842902466482517</v>
      </c>
      <c r="K45" s="26">
        <v>1.7</v>
      </c>
      <c r="M45" s="13" t="s">
        <v>28</v>
      </c>
      <c r="N45" s="14" t="s">
        <v>13</v>
      </c>
      <c r="O45" s="14">
        <v>42</v>
      </c>
      <c r="P45" s="15" t="s">
        <v>29</v>
      </c>
      <c r="Q45" s="14" t="s">
        <v>30</v>
      </c>
      <c r="R45" s="30">
        <f t="shared" si="9"/>
        <v>106</v>
      </c>
      <c r="S45" s="25">
        <v>102.2</v>
      </c>
      <c r="T45" s="16">
        <v>5.4</v>
      </c>
      <c r="U45" s="14">
        <v>1</v>
      </c>
      <c r="V45" s="18">
        <f t="shared" si="10"/>
        <v>3.7181996086105644</v>
      </c>
      <c r="W45" s="67">
        <v>0.69</v>
      </c>
    </row>
    <row r="46" spans="1:23" x14ac:dyDescent="0.25">
      <c r="A46" s="31" t="s">
        <v>26</v>
      </c>
      <c r="B46" s="32" t="s">
        <v>13</v>
      </c>
      <c r="C46" s="33">
        <v>43</v>
      </c>
      <c r="D46" s="33" t="s">
        <v>27</v>
      </c>
      <c r="E46" s="34" t="s">
        <v>23</v>
      </c>
      <c r="F46" s="66">
        <v>106</v>
      </c>
      <c r="G46" s="68">
        <v>107.1</v>
      </c>
      <c r="H46" s="37">
        <f>0.05*G46</f>
        <v>5.3550000000000004</v>
      </c>
      <c r="I46" s="41">
        <v>4</v>
      </c>
      <c r="J46" s="41">
        <f t="shared" si="12"/>
        <v>-1.0270774976657278</v>
      </c>
      <c r="K46" s="67">
        <v>-0.2</v>
      </c>
      <c r="M46" s="31" t="s">
        <v>26</v>
      </c>
      <c r="N46" s="32" t="s">
        <v>13</v>
      </c>
      <c r="O46" s="33">
        <v>43</v>
      </c>
      <c r="P46" s="33" t="s">
        <v>27</v>
      </c>
      <c r="Q46" s="34" t="s">
        <v>23</v>
      </c>
      <c r="R46" s="66">
        <f>F46</f>
        <v>106</v>
      </c>
      <c r="S46" s="68">
        <v>106.8</v>
      </c>
      <c r="T46" s="37">
        <v>2.8</v>
      </c>
      <c r="U46" s="34" t="s">
        <v>75</v>
      </c>
      <c r="V46" s="41">
        <f t="shared" si="10"/>
        <v>-0.7490636704119823</v>
      </c>
      <c r="W46" s="67">
        <v>-0.28999999999999998</v>
      </c>
    </row>
    <row r="47" spans="1:23" x14ac:dyDescent="0.25">
      <c r="A47" s="31" t="s">
        <v>24</v>
      </c>
      <c r="B47" s="32" t="s">
        <v>13</v>
      </c>
      <c r="C47" s="33">
        <v>44</v>
      </c>
      <c r="D47" s="33" t="s">
        <v>27</v>
      </c>
      <c r="E47" s="34" t="s">
        <v>23</v>
      </c>
      <c r="F47" s="40">
        <v>41.8</v>
      </c>
      <c r="G47" s="68">
        <v>42.29</v>
      </c>
      <c r="H47" s="37">
        <f>0.05*G47</f>
        <v>2.1145</v>
      </c>
      <c r="I47" s="41">
        <v>4</v>
      </c>
      <c r="J47" s="41">
        <f t="shared" si="12"/>
        <v>-1.1586663513833104</v>
      </c>
      <c r="K47" s="67">
        <v>-0.23</v>
      </c>
      <c r="M47" s="31" t="s">
        <v>24</v>
      </c>
      <c r="N47" s="32" t="s">
        <v>13</v>
      </c>
      <c r="O47" s="33">
        <v>44</v>
      </c>
      <c r="P47" s="33" t="s">
        <v>27</v>
      </c>
      <c r="Q47" s="34" t="s">
        <v>23</v>
      </c>
      <c r="R47" s="40">
        <f t="shared" ref="R47:R71" si="13">F47</f>
        <v>41.8</v>
      </c>
      <c r="S47" s="68">
        <v>42.38</v>
      </c>
      <c r="T47" s="37">
        <v>1.85</v>
      </c>
      <c r="U47" s="34" t="s">
        <v>75</v>
      </c>
      <c r="V47" s="41">
        <f t="shared" si="10"/>
        <v>-1.3685700802265346</v>
      </c>
      <c r="W47" s="67">
        <v>-0.31</v>
      </c>
    </row>
    <row r="48" spans="1:23" x14ac:dyDescent="0.25">
      <c r="A48" s="31" t="s">
        <v>20</v>
      </c>
      <c r="B48" s="32" t="s">
        <v>13</v>
      </c>
      <c r="C48" s="33">
        <v>45</v>
      </c>
      <c r="D48" s="33" t="s">
        <v>27</v>
      </c>
      <c r="E48" s="34" t="s">
        <v>23</v>
      </c>
      <c r="F48" s="66">
        <v>158</v>
      </c>
      <c r="G48" s="68">
        <v>159.69999999999999</v>
      </c>
      <c r="H48" s="37">
        <f t="shared" ref="H48" si="14">0.05*G48</f>
        <v>7.9849999999999994</v>
      </c>
      <c r="I48" s="41">
        <v>4</v>
      </c>
      <c r="J48" s="41">
        <f t="shared" ref="J48:J59" si="15">((F48-G48)/G48)*100</f>
        <v>-1.0644959298684964</v>
      </c>
      <c r="K48" s="67">
        <v>-0.21</v>
      </c>
      <c r="M48" s="31" t="s">
        <v>20</v>
      </c>
      <c r="N48" s="32" t="s">
        <v>13</v>
      </c>
      <c r="O48" s="33">
        <v>45</v>
      </c>
      <c r="P48" s="33" t="s">
        <v>27</v>
      </c>
      <c r="Q48" s="34" t="s">
        <v>23</v>
      </c>
      <c r="R48" s="66">
        <f t="shared" si="13"/>
        <v>158</v>
      </c>
      <c r="S48" s="68">
        <v>158.9</v>
      </c>
      <c r="T48" s="37">
        <v>3.6</v>
      </c>
      <c r="U48" s="34" t="s">
        <v>75</v>
      </c>
      <c r="V48" s="41">
        <f t="shared" si="10"/>
        <v>-0.56639395846444662</v>
      </c>
      <c r="W48" s="67">
        <v>-0.25</v>
      </c>
    </row>
    <row r="49" spans="1:23" x14ac:dyDescent="0.25">
      <c r="A49" s="31" t="s">
        <v>22</v>
      </c>
      <c r="B49" s="32" t="s">
        <v>13</v>
      </c>
      <c r="C49" s="33">
        <v>46</v>
      </c>
      <c r="D49" s="33" t="s">
        <v>25</v>
      </c>
      <c r="E49" s="34" t="s">
        <v>23</v>
      </c>
      <c r="F49" s="40">
        <v>69</v>
      </c>
      <c r="G49" s="68">
        <v>69.260000000000005</v>
      </c>
      <c r="H49" s="37">
        <f t="shared" ref="H49:H53" si="16">0.075*G49</f>
        <v>5.1945000000000006</v>
      </c>
      <c r="I49" s="41">
        <v>4</v>
      </c>
      <c r="J49" s="41">
        <f t="shared" si="15"/>
        <v>-0.37539705457696376</v>
      </c>
      <c r="K49" s="67">
        <v>-0.05</v>
      </c>
      <c r="M49" s="31" t="s">
        <v>22</v>
      </c>
      <c r="N49" s="32" t="s">
        <v>13</v>
      </c>
      <c r="O49" s="33">
        <v>46</v>
      </c>
      <c r="P49" s="33" t="s">
        <v>25</v>
      </c>
      <c r="Q49" s="34" t="s">
        <v>23</v>
      </c>
      <c r="R49" s="40">
        <f t="shared" si="13"/>
        <v>69</v>
      </c>
      <c r="S49" s="68">
        <v>64.47</v>
      </c>
      <c r="T49" s="37">
        <v>9.86</v>
      </c>
      <c r="U49" s="34" t="s">
        <v>75</v>
      </c>
      <c r="V49" s="41">
        <f t="shared" si="10"/>
        <v>7.0265239646347162</v>
      </c>
      <c r="W49" s="67">
        <v>0.46</v>
      </c>
    </row>
    <row r="50" spans="1:23" x14ac:dyDescent="0.25">
      <c r="A50" s="31" t="s">
        <v>26</v>
      </c>
      <c r="B50" s="32" t="s">
        <v>13</v>
      </c>
      <c r="C50" s="33">
        <v>47</v>
      </c>
      <c r="D50" s="33" t="s">
        <v>25</v>
      </c>
      <c r="E50" s="34" t="s">
        <v>23</v>
      </c>
      <c r="F50" s="66">
        <v>100</v>
      </c>
      <c r="G50" s="68">
        <v>99.23</v>
      </c>
      <c r="H50" s="37">
        <f t="shared" si="16"/>
        <v>7.4422499999999996</v>
      </c>
      <c r="I50" s="41">
        <v>4</v>
      </c>
      <c r="J50" s="41">
        <f t="shared" si="15"/>
        <v>0.77597500755819415</v>
      </c>
      <c r="K50" s="67">
        <v>0.1</v>
      </c>
      <c r="M50" s="31" t="s">
        <v>26</v>
      </c>
      <c r="N50" s="32" t="s">
        <v>13</v>
      </c>
      <c r="O50" s="33">
        <v>47</v>
      </c>
      <c r="P50" s="33" t="s">
        <v>25</v>
      </c>
      <c r="Q50" s="34" t="s">
        <v>23</v>
      </c>
      <c r="R50" s="66">
        <f t="shared" si="13"/>
        <v>100</v>
      </c>
      <c r="S50" s="68">
        <v>96.58</v>
      </c>
      <c r="T50" s="37">
        <v>8.02</v>
      </c>
      <c r="U50" s="34" t="s">
        <v>75</v>
      </c>
      <c r="V50" s="41">
        <f t="shared" si="10"/>
        <v>3.5411058190101485</v>
      </c>
      <c r="W50" s="67">
        <v>0.43</v>
      </c>
    </row>
    <row r="51" spans="1:23" x14ac:dyDescent="0.25">
      <c r="A51" s="31" t="s">
        <v>21</v>
      </c>
      <c r="B51" s="32" t="s">
        <v>13</v>
      </c>
      <c r="C51" s="33">
        <v>48</v>
      </c>
      <c r="D51" s="33" t="s">
        <v>25</v>
      </c>
      <c r="E51" s="34" t="s">
        <v>23</v>
      </c>
      <c r="F51" s="40">
        <v>79.099999999999994</v>
      </c>
      <c r="G51" s="68">
        <v>75.05</v>
      </c>
      <c r="H51" s="37">
        <f>0.075*G51</f>
        <v>5.6287499999999993</v>
      </c>
      <c r="I51" s="41">
        <v>4</v>
      </c>
      <c r="J51" s="41">
        <f t="shared" si="15"/>
        <v>5.3964023984010625</v>
      </c>
      <c r="K51" s="67">
        <v>0.72</v>
      </c>
      <c r="M51" s="31" t="s">
        <v>21</v>
      </c>
      <c r="N51" s="32" t="s">
        <v>13</v>
      </c>
      <c r="O51" s="33">
        <v>48</v>
      </c>
      <c r="P51" s="33" t="s">
        <v>25</v>
      </c>
      <c r="Q51" s="34" t="s">
        <v>23</v>
      </c>
      <c r="R51" s="40">
        <f t="shared" si="13"/>
        <v>79.099999999999994</v>
      </c>
      <c r="S51" s="68">
        <v>77.2</v>
      </c>
      <c r="T51" s="37">
        <v>7.02</v>
      </c>
      <c r="U51" s="34" t="s">
        <v>75</v>
      </c>
      <c r="V51" s="41">
        <f t="shared" si="10"/>
        <v>2.4611398963730458</v>
      </c>
      <c r="W51" s="67">
        <v>0.27</v>
      </c>
    </row>
    <row r="52" spans="1:23" x14ac:dyDescent="0.25">
      <c r="A52" s="31" t="s">
        <v>20</v>
      </c>
      <c r="B52" s="32" t="s">
        <v>13</v>
      </c>
      <c r="C52" s="33">
        <v>49</v>
      </c>
      <c r="D52" s="33" t="s">
        <v>25</v>
      </c>
      <c r="E52" s="34" t="s">
        <v>23</v>
      </c>
      <c r="F52" s="66">
        <v>122</v>
      </c>
      <c r="G52" s="68">
        <v>124.8</v>
      </c>
      <c r="H52" s="37">
        <f t="shared" si="16"/>
        <v>9.36</v>
      </c>
      <c r="I52" s="41">
        <v>4</v>
      </c>
      <c r="J52" s="41">
        <f t="shared" si="15"/>
        <v>-2.2435897435897414</v>
      </c>
      <c r="K52" s="67">
        <v>-0.3</v>
      </c>
      <c r="M52" s="31" t="s">
        <v>20</v>
      </c>
      <c r="N52" s="32" t="s">
        <v>13</v>
      </c>
      <c r="O52" s="33">
        <v>49</v>
      </c>
      <c r="P52" s="33" t="s">
        <v>25</v>
      </c>
      <c r="Q52" s="34" t="s">
        <v>23</v>
      </c>
      <c r="R52" s="66">
        <f t="shared" si="13"/>
        <v>122</v>
      </c>
      <c r="S52" s="68">
        <v>117.5</v>
      </c>
      <c r="T52" s="37">
        <v>9.6</v>
      </c>
      <c r="U52" s="34" t="s">
        <v>75</v>
      </c>
      <c r="V52" s="41">
        <f t="shared" si="10"/>
        <v>3.8297872340425529</v>
      </c>
      <c r="W52" s="67">
        <v>0.46</v>
      </c>
    </row>
    <row r="53" spans="1:23" x14ac:dyDescent="0.25">
      <c r="A53" s="31" t="s">
        <v>19</v>
      </c>
      <c r="B53" s="32" t="s">
        <v>13</v>
      </c>
      <c r="C53" s="33">
        <v>50</v>
      </c>
      <c r="D53" s="33" t="s">
        <v>25</v>
      </c>
      <c r="E53" s="34" t="s">
        <v>23</v>
      </c>
      <c r="F53" s="40">
        <v>66.2</v>
      </c>
      <c r="G53" s="68">
        <v>67.34</v>
      </c>
      <c r="H53" s="37">
        <f t="shared" si="16"/>
        <v>5.0505000000000004</v>
      </c>
      <c r="I53" s="41">
        <v>4</v>
      </c>
      <c r="J53" s="41">
        <f t="shared" si="15"/>
        <v>-1.6929016929016938</v>
      </c>
      <c r="K53" s="67">
        <v>-0.23</v>
      </c>
      <c r="M53" s="31" t="s">
        <v>19</v>
      </c>
      <c r="N53" s="32" t="s">
        <v>13</v>
      </c>
      <c r="O53" s="33">
        <v>50</v>
      </c>
      <c r="P53" s="33" t="s">
        <v>25</v>
      </c>
      <c r="Q53" s="34" t="s">
        <v>23</v>
      </c>
      <c r="R53" s="40">
        <f t="shared" si="13"/>
        <v>66.2</v>
      </c>
      <c r="S53" s="68">
        <v>63.04</v>
      </c>
      <c r="T53" s="37">
        <v>8.44</v>
      </c>
      <c r="U53" s="34" t="s">
        <v>75</v>
      </c>
      <c r="V53" s="41">
        <f t="shared" si="10"/>
        <v>5.0126903553299549</v>
      </c>
      <c r="W53" s="67">
        <v>0.37</v>
      </c>
    </row>
    <row r="54" spans="1:23" x14ac:dyDescent="0.25">
      <c r="A54" s="31" t="s">
        <v>16</v>
      </c>
      <c r="B54" s="32" t="s">
        <v>13</v>
      </c>
      <c r="C54" s="33">
        <v>51</v>
      </c>
      <c r="D54" s="33" t="s">
        <v>76</v>
      </c>
      <c r="E54" s="34" t="s">
        <v>23</v>
      </c>
      <c r="F54" s="40">
        <v>38.200000000000003</v>
      </c>
      <c r="G54" s="68">
        <v>42.32</v>
      </c>
      <c r="H54" s="37">
        <v>4.91</v>
      </c>
      <c r="I54" s="34">
        <v>4</v>
      </c>
      <c r="J54" s="41">
        <f t="shared" si="15"/>
        <v>-9.7353497164461196</v>
      </c>
      <c r="K54" s="67">
        <v>-0.84</v>
      </c>
      <c r="M54" s="31" t="s">
        <v>16</v>
      </c>
      <c r="N54" s="32" t="s">
        <v>13</v>
      </c>
      <c r="O54" s="33">
        <v>51</v>
      </c>
      <c r="P54" s="33" t="s">
        <v>76</v>
      </c>
      <c r="Q54" s="34" t="s">
        <v>23</v>
      </c>
      <c r="R54" s="40">
        <f t="shared" si="13"/>
        <v>38.200000000000003</v>
      </c>
      <c r="S54" s="68">
        <v>36.159999999999997</v>
      </c>
      <c r="T54" s="37">
        <v>4.5999999999999996</v>
      </c>
      <c r="U54" s="34" t="s">
        <v>75</v>
      </c>
      <c r="V54" s="41">
        <f t="shared" si="10"/>
        <v>5.6415929203540003</v>
      </c>
      <c r="W54" s="67">
        <v>0.44</v>
      </c>
    </row>
    <row r="55" spans="1:23" x14ac:dyDescent="0.25">
      <c r="A55" s="31" t="s">
        <v>12</v>
      </c>
      <c r="B55" s="32" t="s">
        <v>13</v>
      </c>
      <c r="C55" s="33">
        <v>52</v>
      </c>
      <c r="D55" s="33" t="s">
        <v>76</v>
      </c>
      <c r="E55" s="34" t="s">
        <v>23</v>
      </c>
      <c r="F55" s="66">
        <v>115</v>
      </c>
      <c r="G55" s="68">
        <v>116.3</v>
      </c>
      <c r="H55" s="37">
        <f t="shared" ref="H55:H59" si="17">0.05*G55</f>
        <v>5.8150000000000004</v>
      </c>
      <c r="I55" s="34">
        <v>4</v>
      </c>
      <c r="J55" s="41">
        <f t="shared" si="15"/>
        <v>-1.1177987962166787</v>
      </c>
      <c r="K55" s="67">
        <v>-0.23</v>
      </c>
      <c r="M55" s="31" t="s">
        <v>12</v>
      </c>
      <c r="N55" s="32" t="s">
        <v>13</v>
      </c>
      <c r="O55" s="33">
        <v>52</v>
      </c>
      <c r="P55" s="33" t="s">
        <v>76</v>
      </c>
      <c r="Q55" s="34" t="s">
        <v>23</v>
      </c>
      <c r="R55" s="66">
        <f t="shared" si="13"/>
        <v>115</v>
      </c>
      <c r="S55" s="68">
        <v>112.3</v>
      </c>
      <c r="T55" s="37">
        <v>5.5</v>
      </c>
      <c r="U55" s="34" t="s">
        <v>75</v>
      </c>
      <c r="V55" s="41">
        <f t="shared" si="10"/>
        <v>2.4042742653606437</v>
      </c>
      <c r="W55" s="67">
        <v>0.49</v>
      </c>
    </row>
    <row r="56" spans="1:23" x14ac:dyDescent="0.25">
      <c r="A56" s="31" t="s">
        <v>26</v>
      </c>
      <c r="B56" s="32" t="s">
        <v>13</v>
      </c>
      <c r="C56" s="33">
        <v>53</v>
      </c>
      <c r="D56" s="33" t="s">
        <v>76</v>
      </c>
      <c r="E56" s="34" t="s">
        <v>23</v>
      </c>
      <c r="F56" s="66">
        <v>147</v>
      </c>
      <c r="G56" s="68">
        <v>146.80000000000001</v>
      </c>
      <c r="H56" s="37">
        <f t="shared" si="17"/>
        <v>7.3400000000000007</v>
      </c>
      <c r="I56" s="34">
        <v>4</v>
      </c>
      <c r="J56" s="41">
        <f t="shared" si="15"/>
        <v>0.13623978201634102</v>
      </c>
      <c r="K56" s="67">
        <v>0.03</v>
      </c>
      <c r="M56" s="31" t="s">
        <v>26</v>
      </c>
      <c r="N56" s="32" t="s">
        <v>13</v>
      </c>
      <c r="O56" s="33">
        <v>53</v>
      </c>
      <c r="P56" s="33" t="s">
        <v>76</v>
      </c>
      <c r="Q56" s="34" t="s">
        <v>23</v>
      </c>
      <c r="R56" s="66">
        <f t="shared" si="13"/>
        <v>147</v>
      </c>
      <c r="S56" s="68">
        <v>142.4</v>
      </c>
      <c r="T56" s="37">
        <v>5.9</v>
      </c>
      <c r="U56" s="34" t="s">
        <v>75</v>
      </c>
      <c r="V56" s="41">
        <f t="shared" si="10"/>
        <v>3.2303370786516816</v>
      </c>
      <c r="W56" s="67">
        <v>0.77</v>
      </c>
    </row>
    <row r="57" spans="1:23" x14ac:dyDescent="0.25">
      <c r="A57" s="31" t="s">
        <v>24</v>
      </c>
      <c r="B57" s="32" t="s">
        <v>13</v>
      </c>
      <c r="C57" s="33">
        <v>54</v>
      </c>
      <c r="D57" s="33" t="s">
        <v>76</v>
      </c>
      <c r="E57" s="34" t="s">
        <v>23</v>
      </c>
      <c r="F57" s="66">
        <v>198</v>
      </c>
      <c r="G57" s="68">
        <v>196.4</v>
      </c>
      <c r="H57" s="37">
        <f t="shared" si="17"/>
        <v>9.82</v>
      </c>
      <c r="I57" s="34">
        <v>4</v>
      </c>
      <c r="J57" s="41">
        <f t="shared" si="15"/>
        <v>0.8146639511201601</v>
      </c>
      <c r="K57" s="67">
        <v>0.16</v>
      </c>
      <c r="M57" s="31" t="s">
        <v>24</v>
      </c>
      <c r="N57" s="32" t="s">
        <v>13</v>
      </c>
      <c r="O57" s="33">
        <v>54</v>
      </c>
      <c r="P57" s="33" t="s">
        <v>76</v>
      </c>
      <c r="Q57" s="34" t="s">
        <v>23</v>
      </c>
      <c r="R57" s="66">
        <f t="shared" si="13"/>
        <v>198</v>
      </c>
      <c r="S57" s="68">
        <v>189.9</v>
      </c>
      <c r="T57" s="37">
        <v>8.8000000000000007</v>
      </c>
      <c r="U57" s="34" t="s">
        <v>75</v>
      </c>
      <c r="V57" s="41">
        <f t="shared" si="10"/>
        <v>4.2654028436018923</v>
      </c>
      <c r="W57" s="67">
        <v>0.91</v>
      </c>
    </row>
    <row r="58" spans="1:23" x14ac:dyDescent="0.25">
      <c r="A58" s="31" t="s">
        <v>20</v>
      </c>
      <c r="B58" s="32" t="s">
        <v>13</v>
      </c>
      <c r="C58" s="33">
        <v>55</v>
      </c>
      <c r="D58" s="33" t="s">
        <v>76</v>
      </c>
      <c r="E58" s="34" t="s">
        <v>23</v>
      </c>
      <c r="F58" s="66">
        <v>114</v>
      </c>
      <c r="G58" s="68">
        <v>118.4</v>
      </c>
      <c r="H58" s="37">
        <f t="shared" si="17"/>
        <v>5.9200000000000008</v>
      </c>
      <c r="I58" s="34">
        <v>4</v>
      </c>
      <c r="J58" s="41">
        <f t="shared" si="15"/>
        <v>-3.7162162162162207</v>
      </c>
      <c r="K58" s="67">
        <v>-0.74</v>
      </c>
      <c r="M58" s="31" t="s">
        <v>20</v>
      </c>
      <c r="N58" s="32" t="s">
        <v>13</v>
      </c>
      <c r="O58" s="33">
        <v>55</v>
      </c>
      <c r="P58" s="33" t="s">
        <v>76</v>
      </c>
      <c r="Q58" s="34" t="s">
        <v>23</v>
      </c>
      <c r="R58" s="66">
        <f t="shared" si="13"/>
        <v>114</v>
      </c>
      <c r="S58" s="68">
        <v>108.5</v>
      </c>
      <c r="T58" s="37">
        <v>8.9</v>
      </c>
      <c r="U58" s="34" t="s">
        <v>75</v>
      </c>
      <c r="V58" s="41">
        <f t="shared" si="10"/>
        <v>5.0691244239631335</v>
      </c>
      <c r="W58" s="67">
        <v>0.62</v>
      </c>
    </row>
    <row r="59" spans="1:23" x14ac:dyDescent="0.25">
      <c r="A59" s="31" t="s">
        <v>19</v>
      </c>
      <c r="B59" s="32" t="s">
        <v>13</v>
      </c>
      <c r="C59" s="33">
        <v>56</v>
      </c>
      <c r="D59" s="33" t="s">
        <v>76</v>
      </c>
      <c r="E59" s="34" t="s">
        <v>23</v>
      </c>
      <c r="F59" s="66">
        <v>171</v>
      </c>
      <c r="G59" s="68">
        <v>171.8</v>
      </c>
      <c r="H59" s="37">
        <f t="shared" si="17"/>
        <v>8.5900000000000016</v>
      </c>
      <c r="I59" s="34">
        <v>4</v>
      </c>
      <c r="J59" s="41">
        <f t="shared" si="15"/>
        <v>-0.46565774155996004</v>
      </c>
      <c r="K59" s="67">
        <v>-0.09</v>
      </c>
      <c r="M59" s="31" t="s">
        <v>19</v>
      </c>
      <c r="N59" s="32" t="s">
        <v>13</v>
      </c>
      <c r="O59" s="33">
        <v>56</v>
      </c>
      <c r="P59" s="33" t="s">
        <v>76</v>
      </c>
      <c r="Q59" s="34" t="s">
        <v>23</v>
      </c>
      <c r="R59" s="66">
        <f t="shared" si="13"/>
        <v>171</v>
      </c>
      <c r="S59" s="68">
        <v>164.9</v>
      </c>
      <c r="T59" s="37">
        <v>8</v>
      </c>
      <c r="U59" s="34" t="s">
        <v>75</v>
      </c>
      <c r="V59" s="41">
        <f t="shared" si="10"/>
        <v>3.6992116434202513</v>
      </c>
      <c r="W59" s="67">
        <v>0.76</v>
      </c>
    </row>
    <row r="60" spans="1:23" x14ac:dyDescent="0.25">
      <c r="A60" s="31" t="s">
        <v>17</v>
      </c>
      <c r="B60" s="32" t="s">
        <v>13</v>
      </c>
      <c r="C60" s="33">
        <v>57</v>
      </c>
      <c r="D60" s="33" t="s">
        <v>76</v>
      </c>
      <c r="E60" s="34" t="s">
        <v>23</v>
      </c>
      <c r="F60" s="66">
        <v>117</v>
      </c>
      <c r="G60" s="68">
        <v>116.6</v>
      </c>
      <c r="H60" s="37">
        <f t="shared" ref="H60" si="18">0.05*G60</f>
        <v>5.83</v>
      </c>
      <c r="I60" s="34">
        <v>4</v>
      </c>
      <c r="J60" s="41">
        <f t="shared" ref="J60" si="19">((F60-G60)/G60)*100</f>
        <v>0.34305317324185736</v>
      </c>
      <c r="K60" s="67">
        <v>7.0000000000000007E-2</v>
      </c>
      <c r="M60" s="31" t="s">
        <v>17</v>
      </c>
      <c r="N60" s="32" t="s">
        <v>13</v>
      </c>
      <c r="O60" s="33">
        <v>57</v>
      </c>
      <c r="P60" s="33" t="s">
        <v>76</v>
      </c>
      <c r="Q60" s="34" t="s">
        <v>23</v>
      </c>
      <c r="R60" s="66">
        <f t="shared" si="13"/>
        <v>117</v>
      </c>
      <c r="S60" s="68">
        <v>115.1</v>
      </c>
      <c r="T60" s="37">
        <v>4.5999999999999996</v>
      </c>
      <c r="U60" s="34" t="s">
        <v>75</v>
      </c>
      <c r="V60" s="41">
        <f>R60-S60</f>
        <v>1.9000000000000057</v>
      </c>
      <c r="W60" s="67">
        <v>0.42</v>
      </c>
    </row>
    <row r="61" spans="1:23" x14ac:dyDescent="0.25">
      <c r="A61" s="31" t="s">
        <v>22</v>
      </c>
      <c r="B61" s="32" t="s">
        <v>13</v>
      </c>
      <c r="C61" s="33">
        <v>58</v>
      </c>
      <c r="D61" s="33" t="s">
        <v>18</v>
      </c>
      <c r="E61" s="34" t="s">
        <v>15</v>
      </c>
      <c r="F61" s="36">
        <v>15.86</v>
      </c>
      <c r="G61" s="37">
        <v>15.93</v>
      </c>
      <c r="H61" s="37">
        <v>0.15</v>
      </c>
      <c r="I61" s="34">
        <v>4</v>
      </c>
      <c r="J61" s="37">
        <f t="shared" ref="J61:J64" si="20">((F61-G61))</f>
        <v>-7.0000000000000284E-2</v>
      </c>
      <c r="K61" s="67">
        <v>-0.47</v>
      </c>
      <c r="M61" s="31" t="s">
        <v>22</v>
      </c>
      <c r="N61" s="32" t="s">
        <v>13</v>
      </c>
      <c r="O61" s="33">
        <v>58</v>
      </c>
      <c r="P61" s="33" t="s">
        <v>18</v>
      </c>
      <c r="Q61" s="34" t="s">
        <v>15</v>
      </c>
      <c r="R61" s="36">
        <f t="shared" si="13"/>
        <v>15.86</v>
      </c>
      <c r="S61" s="37">
        <v>15.93</v>
      </c>
      <c r="T61" s="81">
        <v>0.09</v>
      </c>
      <c r="U61" s="34" t="s">
        <v>75</v>
      </c>
      <c r="V61" s="37">
        <f t="shared" ref="V61:V69" si="21">R61-S61</f>
        <v>-7.0000000000000284E-2</v>
      </c>
      <c r="W61" s="67">
        <v>-0.83</v>
      </c>
    </row>
    <row r="62" spans="1:23" x14ac:dyDescent="0.25">
      <c r="A62" s="31" t="s">
        <v>16</v>
      </c>
      <c r="B62" s="32" t="s">
        <v>13</v>
      </c>
      <c r="C62" s="33">
        <v>59</v>
      </c>
      <c r="D62" s="33" t="s">
        <v>18</v>
      </c>
      <c r="E62" s="34" t="s">
        <v>15</v>
      </c>
      <c r="F62" s="36">
        <v>14.59</v>
      </c>
      <c r="G62" s="37">
        <v>14.7</v>
      </c>
      <c r="H62" s="37">
        <v>0.15</v>
      </c>
      <c r="I62" s="34">
        <v>4</v>
      </c>
      <c r="J62" s="37">
        <f t="shared" si="20"/>
        <v>-0.10999999999999943</v>
      </c>
      <c r="K62" s="67">
        <v>-0.73</v>
      </c>
      <c r="M62" s="31" t="s">
        <v>16</v>
      </c>
      <c r="N62" s="32" t="s">
        <v>13</v>
      </c>
      <c r="O62" s="33">
        <v>59</v>
      </c>
      <c r="P62" s="33" t="s">
        <v>18</v>
      </c>
      <c r="Q62" s="34" t="s">
        <v>15</v>
      </c>
      <c r="R62" s="36">
        <f t="shared" si="13"/>
        <v>14.59</v>
      </c>
      <c r="S62" s="37">
        <v>14.67</v>
      </c>
      <c r="T62" s="81">
        <v>0.08</v>
      </c>
      <c r="U62" s="34" t="s">
        <v>75</v>
      </c>
      <c r="V62" s="37">
        <f t="shared" si="21"/>
        <v>-8.0000000000000071E-2</v>
      </c>
      <c r="W62" s="67">
        <v>-1.03</v>
      </c>
    </row>
    <row r="63" spans="1:23" x14ac:dyDescent="0.25">
      <c r="A63" s="31" t="s">
        <v>12</v>
      </c>
      <c r="B63" s="32" t="s">
        <v>13</v>
      </c>
      <c r="C63" s="33">
        <v>60</v>
      </c>
      <c r="D63" s="33" t="s">
        <v>18</v>
      </c>
      <c r="E63" s="34" t="s">
        <v>15</v>
      </c>
      <c r="F63" s="36">
        <v>7.91</v>
      </c>
      <c r="G63" s="37">
        <v>8.0299999999999994</v>
      </c>
      <c r="H63" s="37">
        <v>0.15</v>
      </c>
      <c r="I63" s="34">
        <v>4</v>
      </c>
      <c r="J63" s="37">
        <f t="shared" si="20"/>
        <v>-0.11999999999999922</v>
      </c>
      <c r="K63" s="67">
        <v>-0.8</v>
      </c>
      <c r="M63" s="31" t="s">
        <v>12</v>
      </c>
      <c r="N63" s="32" t="s">
        <v>13</v>
      </c>
      <c r="O63" s="33">
        <v>60</v>
      </c>
      <c r="P63" s="33" t="s">
        <v>18</v>
      </c>
      <c r="Q63" s="34" t="s">
        <v>15</v>
      </c>
      <c r="R63" s="36">
        <f t="shared" si="13"/>
        <v>7.91</v>
      </c>
      <c r="S63" s="37">
        <v>8.0259999999999998</v>
      </c>
      <c r="T63" s="81">
        <v>5.6000000000000001E-2</v>
      </c>
      <c r="U63" s="34" t="s">
        <v>75</v>
      </c>
      <c r="V63" s="37">
        <f t="shared" si="21"/>
        <v>-0.11599999999999966</v>
      </c>
      <c r="W63" s="67">
        <v>-2.0499999999999998</v>
      </c>
    </row>
    <row r="64" spans="1:23" x14ac:dyDescent="0.25">
      <c r="A64" s="31" t="s">
        <v>26</v>
      </c>
      <c r="B64" s="32" t="s">
        <v>13</v>
      </c>
      <c r="C64" s="33">
        <v>61</v>
      </c>
      <c r="D64" s="33" t="s">
        <v>18</v>
      </c>
      <c r="E64" s="34" t="s">
        <v>15</v>
      </c>
      <c r="F64" s="36">
        <v>7.2</v>
      </c>
      <c r="G64" s="37">
        <v>7.34</v>
      </c>
      <c r="H64" s="37">
        <v>0.15</v>
      </c>
      <c r="I64" s="34">
        <v>4</v>
      </c>
      <c r="J64" s="37">
        <f t="shared" si="20"/>
        <v>-0.13999999999999968</v>
      </c>
      <c r="K64" s="67">
        <v>-0.93</v>
      </c>
      <c r="M64" s="31" t="s">
        <v>26</v>
      </c>
      <c r="N64" s="32" t="s">
        <v>13</v>
      </c>
      <c r="O64" s="33">
        <v>61</v>
      </c>
      <c r="P64" s="33" t="s">
        <v>18</v>
      </c>
      <c r="Q64" s="34" t="s">
        <v>15</v>
      </c>
      <c r="R64" s="36">
        <f t="shared" si="13"/>
        <v>7.2</v>
      </c>
      <c r="S64" s="37">
        <v>7.3170000000000002</v>
      </c>
      <c r="T64" s="81">
        <v>5.8000000000000003E-2</v>
      </c>
      <c r="U64" s="34" t="s">
        <v>75</v>
      </c>
      <c r="V64" s="37">
        <f t="shared" si="21"/>
        <v>-0.11699999999999999</v>
      </c>
      <c r="W64" s="67">
        <v>-2.0099999999999998</v>
      </c>
    </row>
    <row r="65" spans="1:23" x14ac:dyDescent="0.25">
      <c r="A65" s="31" t="s">
        <v>21</v>
      </c>
      <c r="B65" s="32" t="s">
        <v>13</v>
      </c>
      <c r="C65" s="33">
        <v>62</v>
      </c>
      <c r="D65" s="33" t="s">
        <v>18</v>
      </c>
      <c r="E65" s="34" t="s">
        <v>15</v>
      </c>
      <c r="F65" s="36">
        <v>20.79</v>
      </c>
      <c r="G65" s="37">
        <v>20.94</v>
      </c>
      <c r="H65" s="37">
        <v>0.15</v>
      </c>
      <c r="I65" s="34">
        <v>4</v>
      </c>
      <c r="J65" s="37">
        <f t="shared" ref="J65:J69" si="22">((F65-G65))</f>
        <v>-0.15000000000000213</v>
      </c>
      <c r="K65" s="67">
        <v>-1</v>
      </c>
      <c r="M65" s="31" t="s">
        <v>21</v>
      </c>
      <c r="N65" s="32" t="s">
        <v>13</v>
      </c>
      <c r="O65" s="33">
        <v>62</v>
      </c>
      <c r="P65" s="33" t="s">
        <v>18</v>
      </c>
      <c r="Q65" s="34" t="s">
        <v>15</v>
      </c>
      <c r="R65" s="36">
        <f t="shared" si="13"/>
        <v>20.79</v>
      </c>
      <c r="S65" s="37">
        <v>20.9</v>
      </c>
      <c r="T65" s="81">
        <v>0.1</v>
      </c>
      <c r="U65" s="34" t="s">
        <v>75</v>
      </c>
      <c r="V65" s="37">
        <f t="shared" si="21"/>
        <v>-0.10999999999999943</v>
      </c>
      <c r="W65" s="67">
        <v>-1.1000000000000001</v>
      </c>
    </row>
    <row r="66" spans="1:23" x14ac:dyDescent="0.25">
      <c r="A66" s="31" t="s">
        <v>24</v>
      </c>
      <c r="B66" s="32" t="s">
        <v>13</v>
      </c>
      <c r="C66" s="33">
        <v>63</v>
      </c>
      <c r="D66" s="33" t="s">
        <v>18</v>
      </c>
      <c r="E66" s="34" t="s">
        <v>15</v>
      </c>
      <c r="F66" s="36">
        <v>14.3</v>
      </c>
      <c r="G66" s="37">
        <v>14.39</v>
      </c>
      <c r="H66" s="37">
        <v>0.15</v>
      </c>
      <c r="I66" s="41">
        <v>4</v>
      </c>
      <c r="J66" s="37">
        <f t="shared" si="22"/>
        <v>-8.9999999999999858E-2</v>
      </c>
      <c r="K66" s="67">
        <v>-0.6</v>
      </c>
      <c r="M66" s="31" t="s">
        <v>24</v>
      </c>
      <c r="N66" s="32" t="s">
        <v>13</v>
      </c>
      <c r="O66" s="33">
        <v>63</v>
      </c>
      <c r="P66" s="33" t="s">
        <v>18</v>
      </c>
      <c r="Q66" s="34" t="s">
        <v>15</v>
      </c>
      <c r="R66" s="36">
        <f t="shared" si="13"/>
        <v>14.3</v>
      </c>
      <c r="S66" s="37">
        <v>14.37</v>
      </c>
      <c r="T66" s="81">
        <v>0.08</v>
      </c>
      <c r="U66" s="34" t="s">
        <v>75</v>
      </c>
      <c r="V66" s="37">
        <f t="shared" si="21"/>
        <v>-6.9999999999998508E-2</v>
      </c>
      <c r="W66" s="67">
        <v>-0.89</v>
      </c>
    </row>
    <row r="67" spans="1:23" x14ac:dyDescent="0.25">
      <c r="A67" s="31" t="s">
        <v>20</v>
      </c>
      <c r="B67" s="32" t="s">
        <v>13</v>
      </c>
      <c r="C67" s="33">
        <v>64</v>
      </c>
      <c r="D67" s="33" t="s">
        <v>18</v>
      </c>
      <c r="E67" s="34" t="s">
        <v>15</v>
      </c>
      <c r="F67" s="36">
        <v>0.41</v>
      </c>
      <c r="G67" s="37">
        <v>0.54</v>
      </c>
      <c r="H67" s="37">
        <v>0.15</v>
      </c>
      <c r="I67" s="41">
        <v>4</v>
      </c>
      <c r="J67" s="37">
        <f t="shared" si="22"/>
        <v>-0.13000000000000006</v>
      </c>
      <c r="K67" s="67">
        <v>-0.87</v>
      </c>
      <c r="M67" s="31" t="s">
        <v>20</v>
      </c>
      <c r="N67" s="32" t="s">
        <v>13</v>
      </c>
      <c r="O67" s="33">
        <v>64</v>
      </c>
      <c r="P67" s="33" t="s">
        <v>18</v>
      </c>
      <c r="Q67" s="34" t="s">
        <v>15</v>
      </c>
      <c r="R67" s="36">
        <f t="shared" si="13"/>
        <v>0.41</v>
      </c>
      <c r="S67" s="37">
        <v>0.53129999999999999</v>
      </c>
      <c r="T67" s="81">
        <v>4.7699999999999999E-2</v>
      </c>
      <c r="U67" s="34" t="s">
        <v>75</v>
      </c>
      <c r="V67" s="37">
        <f t="shared" si="21"/>
        <v>-0.12130000000000002</v>
      </c>
      <c r="W67" s="67">
        <v>-2.54</v>
      </c>
    </row>
    <row r="68" spans="1:23" x14ac:dyDescent="0.25">
      <c r="A68" s="31" t="s">
        <v>19</v>
      </c>
      <c r="B68" s="32" t="s">
        <v>13</v>
      </c>
      <c r="C68" s="33">
        <v>65</v>
      </c>
      <c r="D68" s="33" t="s">
        <v>18</v>
      </c>
      <c r="E68" s="34" t="s">
        <v>15</v>
      </c>
      <c r="F68" s="36">
        <v>7.88</v>
      </c>
      <c r="G68" s="37">
        <v>8.0399999999999991</v>
      </c>
      <c r="H68" s="37">
        <v>0.15</v>
      </c>
      <c r="I68" s="41">
        <v>4</v>
      </c>
      <c r="J68" s="37">
        <f t="shared" si="22"/>
        <v>-0.15999999999999925</v>
      </c>
      <c r="K68" s="67">
        <v>-1.07</v>
      </c>
      <c r="M68" s="31" t="s">
        <v>19</v>
      </c>
      <c r="N68" s="32" t="s">
        <v>13</v>
      </c>
      <c r="O68" s="33">
        <v>65</v>
      </c>
      <c r="P68" s="33" t="s">
        <v>18</v>
      </c>
      <c r="Q68" s="34" t="s">
        <v>15</v>
      </c>
      <c r="R68" s="36">
        <f t="shared" si="13"/>
        <v>7.88</v>
      </c>
      <c r="S68" s="37">
        <v>8.0259999999999998</v>
      </c>
      <c r="T68" s="81">
        <v>7.1999999999999995E-2</v>
      </c>
      <c r="U68" s="34" t="s">
        <v>75</v>
      </c>
      <c r="V68" s="37">
        <f t="shared" si="21"/>
        <v>-0.14599999999999991</v>
      </c>
      <c r="W68" s="67">
        <v>-2.02</v>
      </c>
    </row>
    <row r="69" spans="1:23" x14ac:dyDescent="0.25">
      <c r="A69" s="31" t="s">
        <v>17</v>
      </c>
      <c r="B69" s="32" t="s">
        <v>13</v>
      </c>
      <c r="C69" s="33">
        <v>66</v>
      </c>
      <c r="D69" s="33" t="s">
        <v>18</v>
      </c>
      <c r="E69" s="34" t="s">
        <v>15</v>
      </c>
      <c r="F69" s="36">
        <v>6.43</v>
      </c>
      <c r="G69" s="37">
        <v>6.59</v>
      </c>
      <c r="H69" s="37">
        <v>0.15</v>
      </c>
      <c r="I69" s="41">
        <v>4</v>
      </c>
      <c r="J69" s="37">
        <f t="shared" si="22"/>
        <v>-0.16000000000000014</v>
      </c>
      <c r="K69" s="67">
        <v>-1.07</v>
      </c>
      <c r="M69" s="31" t="s">
        <v>17</v>
      </c>
      <c r="N69" s="32" t="s">
        <v>13</v>
      </c>
      <c r="O69" s="33">
        <v>66</v>
      </c>
      <c r="P69" s="33" t="s">
        <v>18</v>
      </c>
      <c r="Q69" s="34" t="s">
        <v>15</v>
      </c>
      <c r="R69" s="36">
        <f t="shared" si="13"/>
        <v>6.43</v>
      </c>
      <c r="S69" s="37">
        <v>6.5570000000000004</v>
      </c>
      <c r="T69" s="81">
        <v>8.6999999999999994E-2</v>
      </c>
      <c r="U69" s="34" t="s">
        <v>75</v>
      </c>
      <c r="V69" s="37">
        <f t="shared" si="21"/>
        <v>-0.12700000000000067</v>
      </c>
      <c r="W69" s="67">
        <v>-1.47</v>
      </c>
    </row>
    <row r="70" spans="1:23" x14ac:dyDescent="0.25">
      <c r="A70" s="31" t="s">
        <v>26</v>
      </c>
      <c r="B70" s="32" t="s">
        <v>13</v>
      </c>
      <c r="C70" s="33">
        <v>67</v>
      </c>
      <c r="D70" s="33" t="s">
        <v>14</v>
      </c>
      <c r="E70" s="34" t="s">
        <v>15</v>
      </c>
      <c r="F70" s="36">
        <v>3.55</v>
      </c>
      <c r="G70" s="37">
        <v>3.41</v>
      </c>
      <c r="H70" s="37">
        <f>G70*0.05</f>
        <v>0.17050000000000001</v>
      </c>
      <c r="I70" s="41">
        <v>4</v>
      </c>
      <c r="J70" s="41">
        <f t="shared" ref="J70:J71" si="23">((F70-G70)/G70)*100</f>
        <v>4.1055718475073215</v>
      </c>
      <c r="K70" s="67">
        <v>0.82</v>
      </c>
      <c r="M70" s="31" t="s">
        <v>26</v>
      </c>
      <c r="N70" s="32" t="s">
        <v>13</v>
      </c>
      <c r="O70" s="33">
        <v>67</v>
      </c>
      <c r="P70" s="33" t="s">
        <v>14</v>
      </c>
      <c r="Q70" s="34" t="s">
        <v>15</v>
      </c>
      <c r="R70" s="36">
        <f t="shared" si="13"/>
        <v>3.55</v>
      </c>
      <c r="S70" s="37">
        <v>3.4750000000000001</v>
      </c>
      <c r="T70" s="81">
        <v>8.5999999999999993E-2</v>
      </c>
      <c r="U70" s="34" t="s">
        <v>75</v>
      </c>
      <c r="V70" s="41">
        <f>((R70-S70)/S70)*100</f>
        <v>2.1582733812949559</v>
      </c>
      <c r="W70" s="67">
        <v>0.88</v>
      </c>
    </row>
    <row r="71" spans="1:23" ht="15.75" thickBot="1" x14ac:dyDescent="0.3">
      <c r="A71" s="69" t="s">
        <v>20</v>
      </c>
      <c r="B71" s="70" t="s">
        <v>13</v>
      </c>
      <c r="C71" s="71">
        <v>68</v>
      </c>
      <c r="D71" s="71" t="s">
        <v>14</v>
      </c>
      <c r="E71" s="72" t="s">
        <v>15</v>
      </c>
      <c r="F71" s="73">
        <v>6.74</v>
      </c>
      <c r="G71" s="74">
        <v>6.47</v>
      </c>
      <c r="H71" s="74">
        <f>G71*0.05</f>
        <v>0.32350000000000001</v>
      </c>
      <c r="I71" s="75">
        <v>4</v>
      </c>
      <c r="J71" s="75">
        <f t="shared" si="23"/>
        <v>4.1731066460587396</v>
      </c>
      <c r="K71" s="76">
        <v>0.83</v>
      </c>
      <c r="M71" s="69" t="s">
        <v>20</v>
      </c>
      <c r="N71" s="70" t="s">
        <v>13</v>
      </c>
      <c r="O71" s="71">
        <v>68</v>
      </c>
      <c r="P71" s="71" t="s">
        <v>14</v>
      </c>
      <c r="Q71" s="72" t="s">
        <v>15</v>
      </c>
      <c r="R71" s="73">
        <f t="shared" si="13"/>
        <v>6.74</v>
      </c>
      <c r="S71" s="74">
        <v>6.5890000000000004</v>
      </c>
      <c r="T71" s="82">
        <v>0.106</v>
      </c>
      <c r="U71" s="72" t="s">
        <v>75</v>
      </c>
      <c r="V71" s="75">
        <f t="shared" ref="V71" si="24">((R71-S71)/S71)*100</f>
        <v>2.2916982850204857</v>
      </c>
      <c r="W71" s="76">
        <v>1.42</v>
      </c>
    </row>
    <row r="73" spans="1:23" x14ac:dyDescent="0.25">
      <c r="W73" s="46"/>
    </row>
    <row r="75" spans="1:23" x14ac:dyDescent="0.25">
      <c r="K75" s="46"/>
    </row>
  </sheetData>
  <sheetProtection algorithmName="SHA-512" hashValue="wsVykPyPchUbCnDHR5RR43gywZpwcWg1GQostsev4+gyUdInRrlGyzlK3Xlo1N9rqWP/s85gukgeT6GwxdJOvQ==" saltValue="LOAki43kSAsIrUT3Dmt60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5 K45:K71">
    <cfRule type="cellIs" dxfId="74" priority="13" stopIfTrue="1" operator="between">
      <formula>-2</formula>
      <formula>2</formula>
    </cfRule>
    <cfRule type="cellIs" dxfId="73" priority="14" stopIfTrue="1" operator="between">
      <formula>-3</formula>
      <formula>3</formula>
    </cfRule>
    <cfRule type="cellIs" dxfId="72" priority="15" operator="notBetween">
      <formula>-3</formula>
      <formula>3</formula>
    </cfRule>
  </conditionalFormatting>
  <conditionalFormatting sqref="W33:W35">
    <cfRule type="cellIs" dxfId="71" priority="1" stopIfTrue="1" operator="between">
      <formula>-2</formula>
      <formula>2</formula>
    </cfRule>
    <cfRule type="cellIs" dxfId="70" priority="2" stopIfTrue="1" operator="between">
      <formula>-3</formula>
      <formula>3</formula>
    </cfRule>
    <cfRule type="cellIs" dxfId="69" priority="3" operator="notBetween">
      <formula>-3</formula>
      <formula>3</formula>
    </cfRule>
  </conditionalFormatting>
  <conditionalFormatting sqref="W45:W71">
    <cfRule type="cellIs" dxfId="68" priority="4" stopIfTrue="1" operator="between">
      <formula>-2</formula>
      <formula>2</formula>
    </cfRule>
    <cfRule type="cellIs" dxfId="67" priority="5" stopIfTrue="1" operator="between">
      <formula>-3</formula>
      <formula>3</formula>
    </cfRule>
    <cfRule type="cellIs" dxfId="66" priority="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1BA05-E509-4CA5-8FF4-CF13AC8C688F}">
  <sheetPr>
    <pageSetUpPr fitToPage="1"/>
  </sheetPr>
  <dimension ref="A1:W71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579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92.26</v>
      </c>
      <c r="G14" s="28">
        <v>89.925693170859759</v>
      </c>
      <c r="H14" s="17">
        <f>G14*0.025</f>
        <v>2.2481423292714942</v>
      </c>
      <c r="I14" s="14"/>
      <c r="J14" s="18">
        <f>((F14-G14)/G14)*100</f>
        <v>2.5958174430805205</v>
      </c>
      <c r="K14" s="26">
        <f>(F14-G14)/H14</f>
        <v>1.0383269772322081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80.900000000000006</v>
      </c>
      <c r="G15" s="28">
        <v>81.5</v>
      </c>
      <c r="H15" s="17">
        <f>2/2</f>
        <v>1</v>
      </c>
      <c r="I15" s="14"/>
      <c r="J15" s="22">
        <f>F15-G15</f>
        <v>-0.59999999999999432</v>
      </c>
      <c r="K15" s="26">
        <f t="shared" ref="K15:K26" si="0">(F15-G15)/H15</f>
        <v>-0.59999999999999432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8.2200000000000006</v>
      </c>
      <c r="G16" s="17">
        <v>8.2635428036290968</v>
      </c>
      <c r="H16" s="17">
        <f>G16*((14-0.53*G16)/200)</f>
        <v>0.39748972613539962</v>
      </c>
      <c r="I16" s="14"/>
      <c r="J16" s="18">
        <f>((F16-G16)/G16)*100</f>
        <v>-0.52692658178007445</v>
      </c>
      <c r="K16" s="26">
        <f>(F16-G16)/H16</f>
        <v>-0.10954447565838178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24</v>
      </c>
      <c r="B17" s="24" t="s">
        <v>13</v>
      </c>
      <c r="C17" s="15">
        <v>6</v>
      </c>
      <c r="D17" s="15" t="s">
        <v>57</v>
      </c>
      <c r="E17" s="14" t="s">
        <v>55</v>
      </c>
      <c r="F17" s="16">
        <v>11.38</v>
      </c>
      <c r="G17" s="28">
        <v>11.323890206507425</v>
      </c>
      <c r="H17" s="17">
        <f>G17*((14-0.53*G17)/200)</f>
        <v>0.45286151752157761</v>
      </c>
      <c r="I17" s="14"/>
      <c r="J17" s="18">
        <f>((F17-G17)/G17)*100</f>
        <v>0.49549927162249935</v>
      </c>
      <c r="K17" s="26">
        <f>(F17-G17)/H17</f>
        <v>0.1239005552948145</v>
      </c>
      <c r="L17" s="65"/>
      <c r="M17" s="13" t="s">
        <v>24</v>
      </c>
      <c r="N17" s="24" t="s">
        <v>13</v>
      </c>
      <c r="O17" s="14">
        <v>6</v>
      </c>
      <c r="P17" s="15" t="s">
        <v>57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17</v>
      </c>
      <c r="B18" s="24" t="s">
        <v>13</v>
      </c>
      <c r="C18" s="15">
        <v>9</v>
      </c>
      <c r="D18" s="15" t="s">
        <v>52</v>
      </c>
      <c r="E18" s="14" t="s">
        <v>53</v>
      </c>
      <c r="F18" s="16">
        <v>10.55</v>
      </c>
      <c r="G18" s="17">
        <v>10.71</v>
      </c>
      <c r="H18" s="17">
        <f>G18*0.05</f>
        <v>0.53550000000000009</v>
      </c>
      <c r="I18" s="14"/>
      <c r="J18" s="18">
        <f>((F18-G18)/G18)*100</f>
        <v>-1.4939309056956129</v>
      </c>
      <c r="K18" s="26">
        <f>(F18-G18)/H18</f>
        <v>-0.29878618113912253</v>
      </c>
      <c r="L18" s="65"/>
      <c r="M18" s="13" t="s">
        <v>17</v>
      </c>
      <c r="N18" s="24" t="s">
        <v>13</v>
      </c>
      <c r="O18" s="14">
        <v>9</v>
      </c>
      <c r="P18" s="15" t="s">
        <v>52</v>
      </c>
      <c r="Q18" s="14" t="s">
        <v>53</v>
      </c>
      <c r="R18" s="25"/>
      <c r="S18" s="17"/>
      <c r="T18" s="14"/>
      <c r="U18" s="14"/>
      <c r="V18" s="14"/>
      <c r="W18" s="29"/>
    </row>
    <row r="19" spans="1:23" x14ac:dyDescent="0.25">
      <c r="A19" s="31" t="s">
        <v>51</v>
      </c>
      <c r="B19" s="32" t="s">
        <v>43</v>
      </c>
      <c r="C19" s="33">
        <v>10</v>
      </c>
      <c r="D19" s="33" t="s">
        <v>44</v>
      </c>
      <c r="E19" s="34" t="s">
        <v>45</v>
      </c>
      <c r="F19" s="35">
        <v>7.0800000000000027</v>
      </c>
      <c r="G19" s="36">
        <v>7.16</v>
      </c>
      <c r="H19" s="37">
        <f>G19*0.075/2</f>
        <v>0.26850000000000002</v>
      </c>
      <c r="I19" s="34"/>
      <c r="J19" s="38">
        <f t="shared" ref="J19:J26" si="1">((F19-G19)/G19)*100</f>
        <v>-1.1173184357541537</v>
      </c>
      <c r="K19" s="67">
        <f t="shared" si="0"/>
        <v>-0.29795158286777429</v>
      </c>
      <c r="L19" s="65"/>
      <c r="M19" s="31" t="s">
        <v>51</v>
      </c>
      <c r="N19" s="34" t="s">
        <v>43</v>
      </c>
      <c r="O19" s="34">
        <v>10</v>
      </c>
      <c r="P19" s="33" t="s">
        <v>44</v>
      </c>
      <c r="Q19" s="34" t="s">
        <v>45</v>
      </c>
      <c r="R19" s="37"/>
      <c r="S19" s="37"/>
      <c r="T19" s="34"/>
      <c r="U19" s="34"/>
      <c r="V19" s="41"/>
      <c r="W19" s="55"/>
    </row>
    <row r="20" spans="1:23" x14ac:dyDescent="0.25">
      <c r="A20" s="31" t="s">
        <v>50</v>
      </c>
      <c r="B20" s="32" t="s">
        <v>43</v>
      </c>
      <c r="C20" s="33">
        <v>11</v>
      </c>
      <c r="D20" s="33" t="s">
        <v>44</v>
      </c>
      <c r="E20" s="34" t="s">
        <v>45</v>
      </c>
      <c r="F20" s="35">
        <v>8.539999999999992</v>
      </c>
      <c r="G20" s="36">
        <v>8.5800000000000036</v>
      </c>
      <c r="H20" s="37">
        <f t="shared" ref="H20:H21" si="2">G20*0.075/2</f>
        <v>0.32175000000000015</v>
      </c>
      <c r="I20" s="41"/>
      <c r="J20" s="38">
        <f t="shared" si="1"/>
        <v>-0.46620046620060096</v>
      </c>
      <c r="K20" s="67">
        <f t="shared" si="0"/>
        <v>-0.12432012432016026</v>
      </c>
      <c r="L20" s="65"/>
      <c r="M20" s="31" t="s">
        <v>50</v>
      </c>
      <c r="N20" s="34" t="s">
        <v>43</v>
      </c>
      <c r="O20" s="34">
        <v>11</v>
      </c>
      <c r="P20" s="33" t="s">
        <v>44</v>
      </c>
      <c r="Q20" s="34" t="s">
        <v>45</v>
      </c>
      <c r="R20" s="37"/>
      <c r="S20" s="37"/>
      <c r="T20" s="34"/>
      <c r="U20" s="34"/>
      <c r="V20" s="41"/>
      <c r="W20" s="55"/>
    </row>
    <row r="21" spans="1:23" x14ac:dyDescent="0.25">
      <c r="A21" s="31" t="s">
        <v>49</v>
      </c>
      <c r="B21" s="32" t="s">
        <v>43</v>
      </c>
      <c r="C21" s="33">
        <v>12</v>
      </c>
      <c r="D21" s="33" t="s">
        <v>44</v>
      </c>
      <c r="E21" s="34" t="s">
        <v>45</v>
      </c>
      <c r="F21" s="35">
        <v>18.059999999999992</v>
      </c>
      <c r="G21" s="36">
        <v>18.109999999999989</v>
      </c>
      <c r="H21" s="37">
        <f t="shared" si="2"/>
        <v>0.67912499999999953</v>
      </c>
      <c r="I21" s="41"/>
      <c r="J21" s="38">
        <f t="shared" si="1"/>
        <v>-0.27609055770291102</v>
      </c>
      <c r="K21" s="67">
        <f t="shared" si="0"/>
        <v>-7.3624148720776286E-2</v>
      </c>
      <c r="M21" s="31" t="s">
        <v>49</v>
      </c>
      <c r="N21" s="34" t="s">
        <v>43</v>
      </c>
      <c r="O21" s="34">
        <v>12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71</v>
      </c>
      <c r="B22" s="32" t="s">
        <v>43</v>
      </c>
      <c r="C22" s="33">
        <v>13</v>
      </c>
      <c r="D22" s="33" t="s">
        <v>44</v>
      </c>
      <c r="E22" s="34" t="s">
        <v>45</v>
      </c>
      <c r="F22" s="35">
        <v>6.0000000000004494E-2</v>
      </c>
      <c r="G22" s="40"/>
      <c r="H22" s="37"/>
      <c r="I22" s="41"/>
      <c r="J22" s="38"/>
      <c r="K22" s="67"/>
      <c r="M22" s="31" t="s">
        <v>71</v>
      </c>
      <c r="N22" s="34" t="s">
        <v>43</v>
      </c>
      <c r="O22" s="34">
        <v>13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72</v>
      </c>
      <c r="B23" s="32" t="s">
        <v>43</v>
      </c>
      <c r="C23" s="33">
        <v>14</v>
      </c>
      <c r="D23" s="33" t="s">
        <v>44</v>
      </c>
      <c r="E23" s="34" t="s">
        <v>45</v>
      </c>
      <c r="F23" s="35">
        <v>2.0000000000020002E-2</v>
      </c>
      <c r="G23" s="40"/>
      <c r="H23" s="37"/>
      <c r="I23" s="41"/>
      <c r="J23" s="38"/>
      <c r="K23" s="67"/>
      <c r="M23" s="31" t="s">
        <v>72</v>
      </c>
      <c r="N23" s="34" t="s">
        <v>43</v>
      </c>
      <c r="O23" s="34">
        <v>14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48</v>
      </c>
      <c r="B24" s="32" t="s">
        <v>43</v>
      </c>
      <c r="C24" s="33">
        <v>20</v>
      </c>
      <c r="D24" s="33" t="s">
        <v>44</v>
      </c>
      <c r="E24" s="34" t="s">
        <v>45</v>
      </c>
      <c r="F24" s="35">
        <v>79.97999999999999</v>
      </c>
      <c r="G24" s="36">
        <v>80.089999999999989</v>
      </c>
      <c r="H24" s="37">
        <f>G24*0.025</f>
        <v>2.0022499999999996</v>
      </c>
      <c r="I24" s="41"/>
      <c r="J24" s="38">
        <f t="shared" si="1"/>
        <v>-0.13734548632788043</v>
      </c>
      <c r="K24" s="67">
        <f t="shared" si="0"/>
        <v>-5.493819453115218E-2</v>
      </c>
      <c r="M24" s="31" t="s">
        <v>48</v>
      </c>
      <c r="N24" s="34" t="s">
        <v>43</v>
      </c>
      <c r="O24" s="34">
        <v>20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47</v>
      </c>
      <c r="B25" s="32" t="s">
        <v>43</v>
      </c>
      <c r="C25" s="33">
        <v>21</v>
      </c>
      <c r="D25" s="33" t="s">
        <v>44</v>
      </c>
      <c r="E25" s="34" t="s">
        <v>45</v>
      </c>
      <c r="F25" s="35">
        <v>100.73999999999997</v>
      </c>
      <c r="G25" s="40">
        <v>99.899999999999991</v>
      </c>
      <c r="H25" s="37">
        <f t="shared" ref="H25:H26" si="3">G25*0.025</f>
        <v>2.4975000000000001</v>
      </c>
      <c r="I25" s="41"/>
      <c r="J25" s="38">
        <f t="shared" si="1"/>
        <v>0.8408408408408159</v>
      </c>
      <c r="K25" s="67">
        <f t="shared" si="0"/>
        <v>0.33633633633632631</v>
      </c>
      <c r="M25" s="31" t="s">
        <v>47</v>
      </c>
      <c r="N25" s="34" t="s">
        <v>43</v>
      </c>
      <c r="O25" s="34">
        <v>21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46</v>
      </c>
      <c r="B26" s="32" t="s">
        <v>43</v>
      </c>
      <c r="C26" s="33">
        <v>22</v>
      </c>
      <c r="D26" s="33" t="s">
        <v>44</v>
      </c>
      <c r="E26" s="34" t="s">
        <v>45</v>
      </c>
      <c r="F26" s="35">
        <v>156.06</v>
      </c>
      <c r="G26" s="40">
        <v>154.85</v>
      </c>
      <c r="H26" s="37">
        <f t="shared" si="3"/>
        <v>3.8712499999999999</v>
      </c>
      <c r="I26" s="41"/>
      <c r="J26" s="38">
        <f t="shared" si="1"/>
        <v>0.78140135615111916</v>
      </c>
      <c r="K26" s="67">
        <f t="shared" si="0"/>
        <v>0.31256054246044768</v>
      </c>
      <c r="M26" s="31" t="s">
        <v>46</v>
      </c>
      <c r="N26" s="34" t="s">
        <v>43</v>
      </c>
      <c r="O26" s="34">
        <v>22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73</v>
      </c>
      <c r="B27" s="32" t="s">
        <v>43</v>
      </c>
      <c r="C27" s="33">
        <v>23</v>
      </c>
      <c r="D27" s="33" t="s">
        <v>44</v>
      </c>
      <c r="E27" s="34" t="s">
        <v>45</v>
      </c>
      <c r="F27" s="35">
        <v>1.0000000000010001E-2</v>
      </c>
      <c r="G27" s="40"/>
      <c r="H27" s="37"/>
      <c r="I27" s="41"/>
      <c r="J27" s="38"/>
      <c r="K27" s="67"/>
      <c r="M27" s="31" t="s">
        <v>73</v>
      </c>
      <c r="N27" s="34" t="s">
        <v>43</v>
      </c>
      <c r="O27" s="34">
        <v>23</v>
      </c>
      <c r="P27" s="33" t="s">
        <v>44</v>
      </c>
      <c r="Q27" s="34" t="s">
        <v>45</v>
      </c>
      <c r="R27" s="37"/>
      <c r="S27" s="56"/>
      <c r="T27" s="57"/>
      <c r="U27" s="34"/>
      <c r="V27" s="41"/>
      <c r="W27" s="55"/>
    </row>
    <row r="28" spans="1:23" x14ac:dyDescent="0.25">
      <c r="A28" s="31" t="s">
        <v>74</v>
      </c>
      <c r="B28" s="32" t="s">
        <v>43</v>
      </c>
      <c r="C28" s="33">
        <v>24</v>
      </c>
      <c r="D28" s="33" t="s">
        <v>44</v>
      </c>
      <c r="E28" s="34" t="s">
        <v>45</v>
      </c>
      <c r="F28" s="35">
        <v>4.0000000000012248E-2</v>
      </c>
      <c r="G28" s="40"/>
      <c r="H28" s="37"/>
      <c r="I28" s="41"/>
      <c r="J28" s="38"/>
      <c r="K28" s="67"/>
      <c r="M28" s="31" t="s">
        <v>74</v>
      </c>
      <c r="N28" s="34" t="s">
        <v>43</v>
      </c>
      <c r="O28" s="34">
        <v>24</v>
      </c>
      <c r="P28" s="33" t="s">
        <v>44</v>
      </c>
      <c r="Q28" s="34" t="s">
        <v>45</v>
      </c>
      <c r="R28" s="37"/>
      <c r="S28" s="56"/>
      <c r="T28" s="57"/>
      <c r="U28" s="34"/>
      <c r="V28" s="41"/>
      <c r="W28" s="55"/>
    </row>
    <row r="29" spans="1:23" x14ac:dyDescent="0.25">
      <c r="A29" s="13" t="s">
        <v>42</v>
      </c>
      <c r="B29" s="24" t="s">
        <v>13</v>
      </c>
      <c r="C29" s="15">
        <v>30</v>
      </c>
      <c r="D29" s="15" t="s">
        <v>29</v>
      </c>
      <c r="E29" s="14" t="s">
        <v>30</v>
      </c>
      <c r="F29" s="25">
        <v>59.7</v>
      </c>
      <c r="G29" s="25">
        <v>60.13</v>
      </c>
      <c r="H29" s="17">
        <f>0.05*G29</f>
        <v>3.0065000000000004</v>
      </c>
      <c r="I29" s="19">
        <v>4</v>
      </c>
      <c r="J29" s="19">
        <f t="shared" ref="J29:J31" si="4">((F29-G29)/G29)*100</f>
        <v>-0.71511724596707082</v>
      </c>
      <c r="K29" s="26">
        <v>-0.14000000000000001</v>
      </c>
      <c r="M29" s="13" t="s">
        <v>42</v>
      </c>
      <c r="N29" s="14" t="s">
        <v>13</v>
      </c>
      <c r="O29" s="14">
        <v>30</v>
      </c>
      <c r="P29" s="15" t="s">
        <v>29</v>
      </c>
      <c r="Q29" s="14" t="s">
        <v>30</v>
      </c>
      <c r="R29" s="25">
        <f>F29</f>
        <v>59.7</v>
      </c>
      <c r="S29" s="25">
        <v>60</v>
      </c>
      <c r="T29" s="16">
        <v>1.84</v>
      </c>
      <c r="U29" s="14">
        <v>1</v>
      </c>
      <c r="V29" s="18">
        <f>((R29-S29)/S29)*100</f>
        <v>-0.49999999999999523</v>
      </c>
      <c r="W29" s="67">
        <v>-0.17</v>
      </c>
    </row>
    <row r="30" spans="1:23" x14ac:dyDescent="0.25">
      <c r="A30" s="13" t="s">
        <v>41</v>
      </c>
      <c r="B30" s="24" t="s">
        <v>13</v>
      </c>
      <c r="C30" s="15">
        <v>31</v>
      </c>
      <c r="D30" s="15" t="s">
        <v>29</v>
      </c>
      <c r="E30" s="14" t="s">
        <v>30</v>
      </c>
      <c r="F30" s="25">
        <v>98.1</v>
      </c>
      <c r="G30" s="28">
        <v>97.71</v>
      </c>
      <c r="H30" s="17">
        <f t="shared" ref="H30:H31" si="5">0.05*G30</f>
        <v>4.8855000000000004</v>
      </c>
      <c r="I30" s="19">
        <v>4</v>
      </c>
      <c r="J30" s="19">
        <f t="shared" si="4"/>
        <v>0.3991403131716309</v>
      </c>
      <c r="K30" s="26">
        <v>0.08</v>
      </c>
      <c r="M30" s="13" t="s">
        <v>41</v>
      </c>
      <c r="N30" s="14" t="s">
        <v>13</v>
      </c>
      <c r="O30" s="14">
        <v>31</v>
      </c>
      <c r="P30" s="15" t="s">
        <v>29</v>
      </c>
      <c r="Q30" s="14" t="s">
        <v>30</v>
      </c>
      <c r="R30" s="25">
        <f t="shared" ref="R30:R41" si="6">F30</f>
        <v>98.1</v>
      </c>
      <c r="S30" s="25">
        <v>99.38</v>
      </c>
      <c r="T30" s="16">
        <v>2.3199999999999998</v>
      </c>
      <c r="U30" s="14">
        <v>1</v>
      </c>
      <c r="V30" s="18">
        <f t="shared" ref="V30:V55" si="7">((R30-S30)/S30)*100</f>
        <v>-1.2879855101630118</v>
      </c>
      <c r="W30" s="67">
        <v>-0.55000000000000004</v>
      </c>
    </row>
    <row r="31" spans="1:23" x14ac:dyDescent="0.25">
      <c r="A31" s="13" t="s">
        <v>40</v>
      </c>
      <c r="B31" s="24" t="s">
        <v>13</v>
      </c>
      <c r="C31" s="15">
        <v>32</v>
      </c>
      <c r="D31" s="15" t="s">
        <v>29</v>
      </c>
      <c r="E31" s="14" t="s">
        <v>30</v>
      </c>
      <c r="F31" s="25">
        <v>185.9</v>
      </c>
      <c r="G31" s="28">
        <v>185.19</v>
      </c>
      <c r="H31" s="17">
        <f t="shared" si="5"/>
        <v>9.259500000000001</v>
      </c>
      <c r="I31" s="19">
        <v>4</v>
      </c>
      <c r="J31" s="19">
        <f t="shared" si="4"/>
        <v>0.38339003185917597</v>
      </c>
      <c r="K31" s="26">
        <v>0.08</v>
      </c>
      <c r="M31" s="13" t="s">
        <v>40</v>
      </c>
      <c r="N31" s="14" t="s">
        <v>13</v>
      </c>
      <c r="O31" s="14">
        <v>32</v>
      </c>
      <c r="P31" s="15" t="s">
        <v>29</v>
      </c>
      <c r="Q31" s="14" t="s">
        <v>30</v>
      </c>
      <c r="R31" s="25">
        <f t="shared" si="6"/>
        <v>185.9</v>
      </c>
      <c r="S31" s="25">
        <v>187.9</v>
      </c>
      <c r="T31" s="16">
        <v>7.7</v>
      </c>
      <c r="U31" s="14">
        <v>1</v>
      </c>
      <c r="V31" s="18">
        <f t="shared" si="7"/>
        <v>-1.0643959552953699</v>
      </c>
      <c r="W31" s="67">
        <v>-0.26</v>
      </c>
    </row>
    <row r="32" spans="1:23" x14ac:dyDescent="0.25">
      <c r="A32" s="13" t="s">
        <v>39</v>
      </c>
      <c r="B32" s="24" t="s">
        <v>13</v>
      </c>
      <c r="C32" s="15">
        <v>33</v>
      </c>
      <c r="D32" s="15" t="s">
        <v>29</v>
      </c>
      <c r="E32" s="14" t="s">
        <v>30</v>
      </c>
      <c r="F32" s="25">
        <v>17.3</v>
      </c>
      <c r="G32" s="28">
        <v>16.190000000000001</v>
      </c>
      <c r="H32" s="17"/>
      <c r="I32" s="19"/>
      <c r="J32" s="19"/>
      <c r="K32" s="29"/>
      <c r="M32" s="13" t="s">
        <v>39</v>
      </c>
      <c r="N32" s="14" t="s">
        <v>13</v>
      </c>
      <c r="O32" s="14">
        <v>33</v>
      </c>
      <c r="P32" s="15" t="s">
        <v>29</v>
      </c>
      <c r="Q32" s="14" t="s">
        <v>30</v>
      </c>
      <c r="R32" s="25">
        <f t="shared" si="6"/>
        <v>17.3</v>
      </c>
      <c r="S32" s="16"/>
      <c r="T32" s="16"/>
      <c r="U32" s="14"/>
      <c r="V32" s="18"/>
      <c r="W32" s="29"/>
    </row>
    <row r="33" spans="1:23" x14ac:dyDescent="0.25">
      <c r="A33" s="13" t="s">
        <v>38</v>
      </c>
      <c r="B33" s="24" t="s">
        <v>13</v>
      </c>
      <c r="C33" s="15">
        <v>34</v>
      </c>
      <c r="D33" s="15" t="s">
        <v>29</v>
      </c>
      <c r="E33" s="14" t="s">
        <v>30</v>
      </c>
      <c r="F33" s="25">
        <v>17.7</v>
      </c>
      <c r="G33" s="28">
        <v>14.19</v>
      </c>
      <c r="H33" s="17"/>
      <c r="I33" s="19"/>
      <c r="J33" s="19"/>
      <c r="K33" s="29"/>
      <c r="M33" s="13" t="s">
        <v>38</v>
      </c>
      <c r="N33" s="14" t="s">
        <v>13</v>
      </c>
      <c r="O33" s="14">
        <v>34</v>
      </c>
      <c r="P33" s="15" t="s">
        <v>29</v>
      </c>
      <c r="Q33" s="14" t="s">
        <v>30</v>
      </c>
      <c r="R33" s="25">
        <f t="shared" si="6"/>
        <v>17.7</v>
      </c>
      <c r="S33" s="16"/>
      <c r="T33" s="16"/>
      <c r="U33" s="14"/>
      <c r="V33" s="18"/>
      <c r="W33" s="29"/>
    </row>
    <row r="34" spans="1:23" x14ac:dyDescent="0.25">
      <c r="A34" s="13" t="s">
        <v>37</v>
      </c>
      <c r="B34" s="24" t="s">
        <v>13</v>
      </c>
      <c r="C34" s="15">
        <v>35</v>
      </c>
      <c r="D34" s="15" t="s">
        <v>29</v>
      </c>
      <c r="E34" s="14" t="s">
        <v>30</v>
      </c>
      <c r="F34" s="25">
        <v>21.4</v>
      </c>
      <c r="G34" s="28">
        <v>19.52</v>
      </c>
      <c r="H34" s="17"/>
      <c r="I34" s="19"/>
      <c r="J34" s="19"/>
      <c r="K34" s="29"/>
      <c r="M34" s="13" t="s">
        <v>37</v>
      </c>
      <c r="N34" s="14" t="s">
        <v>13</v>
      </c>
      <c r="O34" s="14">
        <v>35</v>
      </c>
      <c r="P34" s="15" t="s">
        <v>29</v>
      </c>
      <c r="Q34" s="14" t="s">
        <v>30</v>
      </c>
      <c r="R34" s="25">
        <f>F34</f>
        <v>21.4</v>
      </c>
      <c r="S34" s="16"/>
      <c r="T34" s="16"/>
      <c r="U34" s="14"/>
      <c r="V34" s="18"/>
      <c r="W34" s="29"/>
    </row>
    <row r="35" spans="1:23" x14ac:dyDescent="0.25">
      <c r="A35" s="13" t="s">
        <v>36</v>
      </c>
      <c r="B35" s="24" t="s">
        <v>13</v>
      </c>
      <c r="C35" s="15">
        <v>36</v>
      </c>
      <c r="D35" s="15" t="s">
        <v>29</v>
      </c>
      <c r="E35" s="14" t="s">
        <v>30</v>
      </c>
      <c r="F35" s="25">
        <v>67.2</v>
      </c>
      <c r="G35" s="28">
        <v>86.45</v>
      </c>
      <c r="H35" s="17"/>
      <c r="I35" s="19"/>
      <c r="J35" s="19"/>
      <c r="K35" s="29"/>
      <c r="M35" s="13" t="s">
        <v>36</v>
      </c>
      <c r="N35" s="14" t="s">
        <v>13</v>
      </c>
      <c r="O35" s="14">
        <v>36</v>
      </c>
      <c r="P35" s="15" t="s">
        <v>29</v>
      </c>
      <c r="Q35" s="14" t="s">
        <v>30</v>
      </c>
      <c r="R35" s="25">
        <f>F35</f>
        <v>67.2</v>
      </c>
      <c r="S35" s="16"/>
      <c r="T35" s="16"/>
      <c r="U35" s="14"/>
      <c r="V35" s="18"/>
      <c r="W35" s="29"/>
    </row>
    <row r="36" spans="1:23" x14ac:dyDescent="0.25">
      <c r="A36" s="13" t="s">
        <v>35</v>
      </c>
      <c r="B36" s="24" t="s">
        <v>13</v>
      </c>
      <c r="C36" s="15">
        <v>37</v>
      </c>
      <c r="D36" s="15" t="s">
        <v>29</v>
      </c>
      <c r="E36" s="14" t="s">
        <v>30</v>
      </c>
      <c r="F36" s="25">
        <v>83</v>
      </c>
      <c r="G36" s="28">
        <v>108.23</v>
      </c>
      <c r="H36" s="17"/>
      <c r="I36" s="19"/>
      <c r="J36" s="19"/>
      <c r="K36" s="29"/>
      <c r="M36" s="13" t="s">
        <v>35</v>
      </c>
      <c r="N36" s="14" t="s">
        <v>13</v>
      </c>
      <c r="O36" s="14">
        <v>37</v>
      </c>
      <c r="P36" s="15" t="s">
        <v>29</v>
      </c>
      <c r="Q36" s="14" t="s">
        <v>30</v>
      </c>
      <c r="R36" s="25">
        <f t="shared" si="6"/>
        <v>83</v>
      </c>
      <c r="S36" s="16"/>
      <c r="T36" s="16"/>
      <c r="U36" s="14"/>
      <c r="V36" s="18"/>
      <c r="W36" s="29"/>
    </row>
    <row r="37" spans="1:23" x14ac:dyDescent="0.25">
      <c r="A37" s="13" t="s">
        <v>34</v>
      </c>
      <c r="B37" s="24" t="s">
        <v>13</v>
      </c>
      <c r="C37" s="15">
        <v>38</v>
      </c>
      <c r="D37" s="15" t="s">
        <v>29</v>
      </c>
      <c r="E37" s="14" t="s">
        <v>30</v>
      </c>
      <c r="F37" s="25">
        <v>100.1</v>
      </c>
      <c r="G37" s="28">
        <v>130</v>
      </c>
      <c r="H37" s="17"/>
      <c r="I37" s="19"/>
      <c r="J37" s="19"/>
      <c r="K37" s="29"/>
      <c r="M37" s="13" t="s">
        <v>34</v>
      </c>
      <c r="N37" s="14" t="s">
        <v>13</v>
      </c>
      <c r="O37" s="14">
        <v>38</v>
      </c>
      <c r="P37" s="15" t="s">
        <v>29</v>
      </c>
      <c r="Q37" s="14" t="s">
        <v>30</v>
      </c>
      <c r="R37" s="25">
        <f t="shared" si="6"/>
        <v>100.1</v>
      </c>
      <c r="S37" s="16"/>
      <c r="T37" s="16"/>
      <c r="U37" s="14"/>
      <c r="V37" s="18"/>
      <c r="W37" s="29"/>
    </row>
    <row r="38" spans="1:23" x14ac:dyDescent="0.25">
      <c r="A38" s="13" t="s">
        <v>33</v>
      </c>
      <c r="B38" s="24" t="s">
        <v>13</v>
      </c>
      <c r="C38" s="15">
        <v>39</v>
      </c>
      <c r="D38" s="15" t="s">
        <v>29</v>
      </c>
      <c r="E38" s="14" t="s">
        <v>30</v>
      </c>
      <c r="F38" s="25">
        <v>292.60000000000002</v>
      </c>
      <c r="G38" s="19">
        <v>251.09</v>
      </c>
      <c r="H38" s="17"/>
      <c r="I38" s="19"/>
      <c r="J38" s="19"/>
      <c r="K38" s="29"/>
      <c r="M38" s="13" t="s">
        <v>33</v>
      </c>
      <c r="N38" s="14" t="s">
        <v>13</v>
      </c>
      <c r="O38" s="14">
        <v>39</v>
      </c>
      <c r="P38" s="15" t="s">
        <v>29</v>
      </c>
      <c r="Q38" s="14" t="s">
        <v>30</v>
      </c>
      <c r="R38" s="25">
        <f t="shared" si="6"/>
        <v>292.60000000000002</v>
      </c>
      <c r="S38" s="16"/>
      <c r="T38" s="16"/>
      <c r="U38" s="14"/>
      <c r="V38" s="18"/>
      <c r="W38" s="29"/>
    </row>
    <row r="39" spans="1:23" x14ac:dyDescent="0.25">
      <c r="A39" s="13" t="s">
        <v>32</v>
      </c>
      <c r="B39" s="24" t="s">
        <v>13</v>
      </c>
      <c r="C39" s="15">
        <v>40</v>
      </c>
      <c r="D39" s="15" t="s">
        <v>29</v>
      </c>
      <c r="E39" s="14" t="s">
        <v>30</v>
      </c>
      <c r="F39" s="25">
        <v>216.1</v>
      </c>
      <c r="G39" s="19">
        <v>184.27</v>
      </c>
      <c r="H39" s="17"/>
      <c r="I39" s="19"/>
      <c r="J39" s="19"/>
      <c r="K39" s="29"/>
      <c r="M39" s="13" t="s">
        <v>32</v>
      </c>
      <c r="N39" s="14" t="s">
        <v>13</v>
      </c>
      <c r="O39" s="14">
        <v>40</v>
      </c>
      <c r="P39" s="15" t="s">
        <v>29</v>
      </c>
      <c r="Q39" s="14" t="s">
        <v>30</v>
      </c>
      <c r="R39" s="25">
        <f t="shared" si="6"/>
        <v>216.1</v>
      </c>
      <c r="S39" s="16"/>
      <c r="T39" s="16"/>
      <c r="U39" s="14"/>
      <c r="V39" s="18"/>
      <c r="W39" s="29"/>
    </row>
    <row r="40" spans="1:23" x14ac:dyDescent="0.25">
      <c r="A40" s="13" t="s">
        <v>31</v>
      </c>
      <c r="B40" s="24" t="s">
        <v>13</v>
      </c>
      <c r="C40" s="15">
        <v>41</v>
      </c>
      <c r="D40" s="15" t="s">
        <v>29</v>
      </c>
      <c r="E40" s="14" t="s">
        <v>30</v>
      </c>
      <c r="F40" s="25">
        <v>249.8</v>
      </c>
      <c r="G40" s="28">
        <v>210.23</v>
      </c>
      <c r="H40" s="17"/>
      <c r="I40" s="19"/>
      <c r="J40" s="19"/>
      <c r="K40" s="29"/>
      <c r="M40" s="13" t="s">
        <v>31</v>
      </c>
      <c r="N40" s="14" t="s">
        <v>13</v>
      </c>
      <c r="O40" s="14">
        <v>41</v>
      </c>
      <c r="P40" s="15" t="s">
        <v>29</v>
      </c>
      <c r="Q40" s="14" t="s">
        <v>30</v>
      </c>
      <c r="R40" s="25">
        <f t="shared" si="6"/>
        <v>249.8</v>
      </c>
      <c r="S40" s="25"/>
      <c r="T40" s="16"/>
      <c r="U40" s="14"/>
      <c r="V40" s="18"/>
      <c r="W40" s="29"/>
    </row>
    <row r="41" spans="1:23" x14ac:dyDescent="0.25">
      <c r="A41" s="13" t="s">
        <v>28</v>
      </c>
      <c r="B41" s="24" t="s">
        <v>13</v>
      </c>
      <c r="C41" s="15">
        <v>42</v>
      </c>
      <c r="D41" s="15" t="s">
        <v>29</v>
      </c>
      <c r="E41" s="14" t="s">
        <v>30</v>
      </c>
      <c r="F41" s="25">
        <v>98.3</v>
      </c>
      <c r="G41" s="28">
        <v>97.71</v>
      </c>
      <c r="H41" s="17">
        <f t="shared" ref="H41" si="8">0.05*G41</f>
        <v>4.8855000000000004</v>
      </c>
      <c r="I41" s="19">
        <v>4</v>
      </c>
      <c r="J41" s="19">
        <f t="shared" ref="J41:J43" si="9">((F41-G41)/G41)*100</f>
        <v>0.60382765325964938</v>
      </c>
      <c r="K41" s="26">
        <v>0.12</v>
      </c>
      <c r="M41" s="13" t="s">
        <v>28</v>
      </c>
      <c r="N41" s="14" t="s">
        <v>13</v>
      </c>
      <c r="O41" s="14">
        <v>42</v>
      </c>
      <c r="P41" s="15" t="s">
        <v>29</v>
      </c>
      <c r="Q41" s="14" t="s">
        <v>30</v>
      </c>
      <c r="R41" s="25">
        <f t="shared" si="6"/>
        <v>98.3</v>
      </c>
      <c r="S41" s="25">
        <v>102.2</v>
      </c>
      <c r="T41" s="16">
        <v>5.4</v>
      </c>
      <c r="U41" s="14">
        <v>1</v>
      </c>
      <c r="V41" s="18">
        <f t="shared" si="7"/>
        <v>-3.8160469667319035</v>
      </c>
      <c r="W41" s="67">
        <v>-0.72</v>
      </c>
    </row>
    <row r="42" spans="1:23" x14ac:dyDescent="0.25">
      <c r="A42" s="31" t="s">
        <v>26</v>
      </c>
      <c r="B42" s="32" t="s">
        <v>13</v>
      </c>
      <c r="C42" s="33">
        <v>43</v>
      </c>
      <c r="D42" s="33" t="s">
        <v>27</v>
      </c>
      <c r="E42" s="34" t="s">
        <v>23</v>
      </c>
      <c r="F42" s="40">
        <v>103.4</v>
      </c>
      <c r="G42" s="68">
        <v>107.1</v>
      </c>
      <c r="H42" s="37">
        <f>0.05*G42</f>
        <v>5.3550000000000004</v>
      </c>
      <c r="I42" s="41">
        <v>4</v>
      </c>
      <c r="J42" s="41">
        <f t="shared" si="9"/>
        <v>-3.4547152194210917</v>
      </c>
      <c r="K42" s="67">
        <v>-0.68</v>
      </c>
      <c r="M42" s="31" t="s">
        <v>26</v>
      </c>
      <c r="N42" s="32" t="s">
        <v>13</v>
      </c>
      <c r="O42" s="33">
        <v>43</v>
      </c>
      <c r="P42" s="33" t="s">
        <v>27</v>
      </c>
      <c r="Q42" s="34" t="s">
        <v>23</v>
      </c>
      <c r="R42" s="40">
        <f>F42</f>
        <v>103.4</v>
      </c>
      <c r="S42" s="68">
        <v>106.8</v>
      </c>
      <c r="T42" s="37">
        <v>2.8</v>
      </c>
      <c r="U42" s="34" t="s">
        <v>75</v>
      </c>
      <c r="V42" s="41">
        <f t="shared" si="7"/>
        <v>-3.1835205992509281</v>
      </c>
      <c r="W42" s="67">
        <v>-1.21</v>
      </c>
    </row>
    <row r="43" spans="1:23" x14ac:dyDescent="0.25">
      <c r="A43" s="31" t="s">
        <v>24</v>
      </c>
      <c r="B43" s="32" t="s">
        <v>13</v>
      </c>
      <c r="C43" s="33">
        <v>44</v>
      </c>
      <c r="D43" s="33" t="s">
        <v>27</v>
      </c>
      <c r="E43" s="34" t="s">
        <v>23</v>
      </c>
      <c r="F43" s="40">
        <v>44.26</v>
      </c>
      <c r="G43" s="68">
        <v>42.29</v>
      </c>
      <c r="H43" s="37">
        <f>0.05*G43</f>
        <v>2.1145</v>
      </c>
      <c r="I43" s="41">
        <v>4</v>
      </c>
      <c r="J43" s="41">
        <f t="shared" si="9"/>
        <v>4.6583116576022672</v>
      </c>
      <c r="K43" s="67">
        <v>0.93</v>
      </c>
      <c r="M43" s="31" t="s">
        <v>24</v>
      </c>
      <c r="N43" s="32" t="s">
        <v>13</v>
      </c>
      <c r="O43" s="33">
        <v>44</v>
      </c>
      <c r="P43" s="33" t="s">
        <v>27</v>
      </c>
      <c r="Q43" s="34" t="s">
        <v>23</v>
      </c>
      <c r="R43" s="40">
        <f t="shared" ref="R43:R67" si="10">F43</f>
        <v>44.26</v>
      </c>
      <c r="S43" s="68">
        <v>42.38</v>
      </c>
      <c r="T43" s="37">
        <v>1.85</v>
      </c>
      <c r="U43" s="34" t="s">
        <v>75</v>
      </c>
      <c r="V43" s="41">
        <f t="shared" si="7"/>
        <v>4.436054742803198</v>
      </c>
      <c r="W43" s="67">
        <v>1.02</v>
      </c>
    </row>
    <row r="44" spans="1:23" x14ac:dyDescent="0.25">
      <c r="A44" s="31" t="s">
        <v>20</v>
      </c>
      <c r="B44" s="32" t="s">
        <v>13</v>
      </c>
      <c r="C44" s="33">
        <v>45</v>
      </c>
      <c r="D44" s="33" t="s">
        <v>27</v>
      </c>
      <c r="E44" s="34" t="s">
        <v>23</v>
      </c>
      <c r="F44" s="66">
        <v>154</v>
      </c>
      <c r="G44" s="68">
        <v>159.69999999999999</v>
      </c>
      <c r="H44" s="37">
        <f t="shared" ref="H44" si="11">0.05*G44</f>
        <v>7.9849999999999994</v>
      </c>
      <c r="I44" s="41">
        <v>4</v>
      </c>
      <c r="J44" s="41">
        <f t="shared" ref="J44:J55" si="12">((F44-G44)/G44)*100</f>
        <v>-3.5691922354414456</v>
      </c>
      <c r="K44" s="67">
        <v>-0.71</v>
      </c>
      <c r="M44" s="31" t="s">
        <v>20</v>
      </c>
      <c r="N44" s="32" t="s">
        <v>13</v>
      </c>
      <c r="O44" s="33">
        <v>45</v>
      </c>
      <c r="P44" s="33" t="s">
        <v>27</v>
      </c>
      <c r="Q44" s="34" t="s">
        <v>23</v>
      </c>
      <c r="R44" s="66">
        <f t="shared" si="10"/>
        <v>154</v>
      </c>
      <c r="S44" s="68">
        <v>158.9</v>
      </c>
      <c r="T44" s="37">
        <v>3.6</v>
      </c>
      <c r="U44" s="34" t="s">
        <v>75</v>
      </c>
      <c r="V44" s="41">
        <f t="shared" si="7"/>
        <v>-3.0837004405286379</v>
      </c>
      <c r="W44" s="67">
        <v>-1.37</v>
      </c>
    </row>
    <row r="45" spans="1:23" x14ac:dyDescent="0.25">
      <c r="A45" s="31" t="s">
        <v>22</v>
      </c>
      <c r="B45" s="32" t="s">
        <v>13</v>
      </c>
      <c r="C45" s="33">
        <v>46</v>
      </c>
      <c r="D45" s="33" t="s">
        <v>25</v>
      </c>
      <c r="E45" s="34" t="s">
        <v>23</v>
      </c>
      <c r="F45" s="40">
        <v>63.84</v>
      </c>
      <c r="G45" s="68">
        <v>69.260000000000005</v>
      </c>
      <c r="H45" s="37">
        <f t="shared" ref="H45:H49" si="13">0.075*G45</f>
        <v>5.1945000000000006</v>
      </c>
      <c r="I45" s="41">
        <v>4</v>
      </c>
      <c r="J45" s="41">
        <f t="shared" si="12"/>
        <v>-7.8255847531042466</v>
      </c>
      <c r="K45" s="67">
        <v>-1.04</v>
      </c>
      <c r="M45" s="31" t="s">
        <v>22</v>
      </c>
      <c r="N45" s="32" t="s">
        <v>13</v>
      </c>
      <c r="O45" s="33">
        <v>46</v>
      </c>
      <c r="P45" s="33" t="s">
        <v>25</v>
      </c>
      <c r="Q45" s="34" t="s">
        <v>23</v>
      </c>
      <c r="R45" s="40">
        <f t="shared" si="10"/>
        <v>63.84</v>
      </c>
      <c r="S45" s="68">
        <v>64.47</v>
      </c>
      <c r="T45" s="37">
        <v>9.86</v>
      </c>
      <c r="U45" s="34" t="s">
        <v>75</v>
      </c>
      <c r="V45" s="41">
        <f t="shared" si="7"/>
        <v>-0.9771986970683969</v>
      </c>
      <c r="W45" s="67">
        <v>-0.06</v>
      </c>
    </row>
    <row r="46" spans="1:23" x14ac:dyDescent="0.25">
      <c r="A46" s="31" t="s">
        <v>26</v>
      </c>
      <c r="B46" s="32" t="s">
        <v>13</v>
      </c>
      <c r="C46" s="33">
        <v>47</v>
      </c>
      <c r="D46" s="33" t="s">
        <v>25</v>
      </c>
      <c r="E46" s="34" t="s">
        <v>23</v>
      </c>
      <c r="F46" s="66">
        <v>94</v>
      </c>
      <c r="G46" s="68">
        <v>99.23</v>
      </c>
      <c r="H46" s="37">
        <f t="shared" si="13"/>
        <v>7.4422499999999996</v>
      </c>
      <c r="I46" s="41">
        <v>4</v>
      </c>
      <c r="J46" s="41">
        <f t="shared" si="12"/>
        <v>-5.2705834928952981</v>
      </c>
      <c r="K46" s="67">
        <v>-0.7</v>
      </c>
      <c r="M46" s="31" t="s">
        <v>26</v>
      </c>
      <c r="N46" s="32" t="s">
        <v>13</v>
      </c>
      <c r="O46" s="33">
        <v>47</v>
      </c>
      <c r="P46" s="33" t="s">
        <v>25</v>
      </c>
      <c r="Q46" s="34" t="s">
        <v>23</v>
      </c>
      <c r="R46" s="66">
        <f t="shared" si="10"/>
        <v>94</v>
      </c>
      <c r="S46" s="68">
        <v>96.58</v>
      </c>
      <c r="T46" s="37">
        <v>8.02</v>
      </c>
      <c r="U46" s="34" t="s">
        <v>75</v>
      </c>
      <c r="V46" s="41">
        <f t="shared" si="7"/>
        <v>-2.6713605301304599</v>
      </c>
      <c r="W46" s="67">
        <v>-0.32</v>
      </c>
    </row>
    <row r="47" spans="1:23" x14ac:dyDescent="0.25">
      <c r="A47" s="31" t="s">
        <v>21</v>
      </c>
      <c r="B47" s="32" t="s">
        <v>13</v>
      </c>
      <c r="C47" s="33">
        <v>48</v>
      </c>
      <c r="D47" s="33" t="s">
        <v>25</v>
      </c>
      <c r="E47" s="34" t="s">
        <v>23</v>
      </c>
      <c r="F47" s="40">
        <v>74.099999999999994</v>
      </c>
      <c r="G47" s="68">
        <v>75.05</v>
      </c>
      <c r="H47" s="37">
        <f>0.075*G47</f>
        <v>5.6287499999999993</v>
      </c>
      <c r="I47" s="41">
        <v>4</v>
      </c>
      <c r="J47" s="41">
        <f t="shared" si="12"/>
        <v>-1.2658227848101304</v>
      </c>
      <c r="K47" s="67">
        <v>-0.17</v>
      </c>
      <c r="M47" s="31" t="s">
        <v>21</v>
      </c>
      <c r="N47" s="32" t="s">
        <v>13</v>
      </c>
      <c r="O47" s="33">
        <v>48</v>
      </c>
      <c r="P47" s="33" t="s">
        <v>25</v>
      </c>
      <c r="Q47" s="34" t="s">
        <v>23</v>
      </c>
      <c r="R47" s="40">
        <f t="shared" si="10"/>
        <v>74.099999999999994</v>
      </c>
      <c r="S47" s="68">
        <v>77.2</v>
      </c>
      <c r="T47" s="37">
        <v>7.02</v>
      </c>
      <c r="U47" s="34" t="s">
        <v>75</v>
      </c>
      <c r="V47" s="41">
        <f t="shared" si="7"/>
        <v>-4.0155440414507879</v>
      </c>
      <c r="W47" s="67">
        <v>-0.44</v>
      </c>
    </row>
    <row r="48" spans="1:23" x14ac:dyDescent="0.25">
      <c r="A48" s="31" t="s">
        <v>20</v>
      </c>
      <c r="B48" s="32" t="s">
        <v>13</v>
      </c>
      <c r="C48" s="33">
        <v>49</v>
      </c>
      <c r="D48" s="33" t="s">
        <v>25</v>
      </c>
      <c r="E48" s="34" t="s">
        <v>23</v>
      </c>
      <c r="F48" s="40">
        <v>118.1</v>
      </c>
      <c r="G48" s="68">
        <v>124.8</v>
      </c>
      <c r="H48" s="37">
        <f t="shared" si="13"/>
        <v>9.36</v>
      </c>
      <c r="I48" s="41">
        <v>4</v>
      </c>
      <c r="J48" s="41">
        <f t="shared" si="12"/>
        <v>-5.3685897435897463</v>
      </c>
      <c r="K48" s="67">
        <v>-0.72</v>
      </c>
      <c r="M48" s="31" t="s">
        <v>20</v>
      </c>
      <c r="N48" s="32" t="s">
        <v>13</v>
      </c>
      <c r="O48" s="33">
        <v>49</v>
      </c>
      <c r="P48" s="33" t="s">
        <v>25</v>
      </c>
      <c r="Q48" s="34" t="s">
        <v>23</v>
      </c>
      <c r="R48" s="40">
        <f t="shared" si="10"/>
        <v>118.1</v>
      </c>
      <c r="S48" s="68">
        <v>117.5</v>
      </c>
      <c r="T48" s="37">
        <v>9.6</v>
      </c>
      <c r="U48" s="34" t="s">
        <v>75</v>
      </c>
      <c r="V48" s="41">
        <f t="shared" si="7"/>
        <v>0.51063829787233561</v>
      </c>
      <c r="W48" s="67">
        <v>0.06</v>
      </c>
    </row>
    <row r="49" spans="1:23" x14ac:dyDescent="0.25">
      <c r="A49" s="31" t="s">
        <v>19</v>
      </c>
      <c r="B49" s="32" t="s">
        <v>13</v>
      </c>
      <c r="C49" s="33">
        <v>50</v>
      </c>
      <c r="D49" s="33" t="s">
        <v>25</v>
      </c>
      <c r="E49" s="34" t="s">
        <v>23</v>
      </c>
      <c r="F49" s="40">
        <v>63.8</v>
      </c>
      <c r="G49" s="68">
        <v>67.34</v>
      </c>
      <c r="H49" s="37">
        <f t="shared" si="13"/>
        <v>5.0505000000000004</v>
      </c>
      <c r="I49" s="41">
        <v>4</v>
      </c>
      <c r="J49" s="41">
        <f t="shared" si="12"/>
        <v>-5.2569052569052657</v>
      </c>
      <c r="K49" s="67">
        <v>-0.7</v>
      </c>
      <c r="M49" s="31" t="s">
        <v>19</v>
      </c>
      <c r="N49" s="32" t="s">
        <v>13</v>
      </c>
      <c r="O49" s="33">
        <v>50</v>
      </c>
      <c r="P49" s="33" t="s">
        <v>25</v>
      </c>
      <c r="Q49" s="34" t="s">
        <v>23</v>
      </c>
      <c r="R49" s="40">
        <f t="shared" si="10"/>
        <v>63.8</v>
      </c>
      <c r="S49" s="68">
        <v>63.04</v>
      </c>
      <c r="T49" s="37">
        <v>8.44</v>
      </c>
      <c r="U49" s="34" t="s">
        <v>75</v>
      </c>
      <c r="V49" s="41">
        <f t="shared" si="7"/>
        <v>1.2055837563451746</v>
      </c>
      <c r="W49" s="67">
        <v>0.09</v>
      </c>
    </row>
    <row r="50" spans="1:23" x14ac:dyDescent="0.25">
      <c r="A50" s="31" t="s">
        <v>16</v>
      </c>
      <c r="B50" s="32" t="s">
        <v>13</v>
      </c>
      <c r="C50" s="33">
        <v>51</v>
      </c>
      <c r="D50" s="33" t="s">
        <v>76</v>
      </c>
      <c r="E50" s="34" t="s">
        <v>23</v>
      </c>
      <c r="F50" s="40">
        <v>40.9</v>
      </c>
      <c r="G50" s="68">
        <v>42.32</v>
      </c>
      <c r="H50" s="37">
        <v>4.91</v>
      </c>
      <c r="I50" s="34">
        <v>4</v>
      </c>
      <c r="J50" s="41">
        <f t="shared" si="12"/>
        <v>-3.3553875236294939</v>
      </c>
      <c r="K50" s="67">
        <v>-0.28999999999999998</v>
      </c>
      <c r="M50" s="31" t="s">
        <v>16</v>
      </c>
      <c r="N50" s="32" t="s">
        <v>13</v>
      </c>
      <c r="O50" s="33">
        <v>51</v>
      </c>
      <c r="P50" s="33" t="s">
        <v>76</v>
      </c>
      <c r="Q50" s="34" t="s">
        <v>23</v>
      </c>
      <c r="R50" s="40">
        <f t="shared" si="10"/>
        <v>40.9</v>
      </c>
      <c r="S50" s="68">
        <v>36.159999999999997</v>
      </c>
      <c r="T50" s="37">
        <v>4.5999999999999996</v>
      </c>
      <c r="U50" s="34" t="s">
        <v>75</v>
      </c>
      <c r="V50" s="41">
        <f t="shared" si="7"/>
        <v>13.108407079646026</v>
      </c>
      <c r="W50" s="67">
        <v>1.03</v>
      </c>
    </row>
    <row r="51" spans="1:23" x14ac:dyDescent="0.25">
      <c r="A51" s="31" t="s">
        <v>12</v>
      </c>
      <c r="B51" s="32" t="s">
        <v>13</v>
      </c>
      <c r="C51" s="33">
        <v>52</v>
      </c>
      <c r="D51" s="33" t="s">
        <v>76</v>
      </c>
      <c r="E51" s="34" t="s">
        <v>23</v>
      </c>
      <c r="F51" s="40">
        <v>115.2</v>
      </c>
      <c r="G51" s="68">
        <v>116.3</v>
      </c>
      <c r="H51" s="37">
        <f t="shared" ref="H51:H55" si="14">0.05*G51</f>
        <v>5.8150000000000004</v>
      </c>
      <c r="I51" s="34">
        <v>4</v>
      </c>
      <c r="J51" s="41">
        <f t="shared" si="12"/>
        <v>-0.94582975064487895</v>
      </c>
      <c r="K51" s="67">
        <v>-0.19</v>
      </c>
      <c r="M51" s="31" t="s">
        <v>12</v>
      </c>
      <c r="N51" s="32" t="s">
        <v>13</v>
      </c>
      <c r="O51" s="33">
        <v>52</v>
      </c>
      <c r="P51" s="33" t="s">
        <v>76</v>
      </c>
      <c r="Q51" s="34" t="s">
        <v>23</v>
      </c>
      <c r="R51" s="40">
        <f t="shared" si="10"/>
        <v>115.2</v>
      </c>
      <c r="S51" s="68">
        <v>112.3</v>
      </c>
      <c r="T51" s="37">
        <v>5.5</v>
      </c>
      <c r="U51" s="34" t="s">
        <v>75</v>
      </c>
      <c r="V51" s="41">
        <f t="shared" si="7"/>
        <v>2.5823686553873606</v>
      </c>
      <c r="W51" s="67">
        <v>0.53</v>
      </c>
    </row>
    <row r="52" spans="1:23" x14ac:dyDescent="0.25">
      <c r="A52" s="31" t="s">
        <v>26</v>
      </c>
      <c r="B52" s="32" t="s">
        <v>13</v>
      </c>
      <c r="C52" s="33">
        <v>53</v>
      </c>
      <c r="D52" s="33" t="s">
        <v>76</v>
      </c>
      <c r="E52" s="34" t="s">
        <v>23</v>
      </c>
      <c r="F52" s="40">
        <v>143.9</v>
      </c>
      <c r="G52" s="68">
        <v>146.80000000000001</v>
      </c>
      <c r="H52" s="37">
        <f t="shared" si="14"/>
        <v>7.3400000000000007</v>
      </c>
      <c r="I52" s="34">
        <v>4</v>
      </c>
      <c r="J52" s="41">
        <f t="shared" si="12"/>
        <v>-1.975476839237061</v>
      </c>
      <c r="K52" s="67">
        <v>-0.39</v>
      </c>
      <c r="M52" s="31" t="s">
        <v>26</v>
      </c>
      <c r="N52" s="32" t="s">
        <v>13</v>
      </c>
      <c r="O52" s="33">
        <v>53</v>
      </c>
      <c r="P52" s="33" t="s">
        <v>76</v>
      </c>
      <c r="Q52" s="34" t="s">
        <v>23</v>
      </c>
      <c r="R52" s="40">
        <f t="shared" si="10"/>
        <v>143.9</v>
      </c>
      <c r="S52" s="68">
        <v>142.4</v>
      </c>
      <c r="T52" s="37">
        <v>5.9</v>
      </c>
      <c r="U52" s="34" t="s">
        <v>75</v>
      </c>
      <c r="V52" s="41">
        <f t="shared" si="7"/>
        <v>1.053370786516854</v>
      </c>
      <c r="W52" s="67">
        <v>0.25</v>
      </c>
    </row>
    <row r="53" spans="1:23" x14ac:dyDescent="0.25">
      <c r="A53" s="31" t="s">
        <v>24</v>
      </c>
      <c r="B53" s="32" t="s">
        <v>13</v>
      </c>
      <c r="C53" s="33">
        <v>54</v>
      </c>
      <c r="D53" s="33" t="s">
        <v>76</v>
      </c>
      <c r="E53" s="34" t="s">
        <v>23</v>
      </c>
      <c r="F53" s="40">
        <v>194.34</v>
      </c>
      <c r="G53" s="68">
        <v>196.4</v>
      </c>
      <c r="H53" s="37">
        <f t="shared" si="14"/>
        <v>9.82</v>
      </c>
      <c r="I53" s="34">
        <v>4</v>
      </c>
      <c r="J53" s="41">
        <f t="shared" si="12"/>
        <v>-1.048879837067211</v>
      </c>
      <c r="K53" s="67">
        <v>-0.21</v>
      </c>
      <c r="M53" s="31" t="s">
        <v>24</v>
      </c>
      <c r="N53" s="32" t="s">
        <v>13</v>
      </c>
      <c r="O53" s="33">
        <v>54</v>
      </c>
      <c r="P53" s="33" t="s">
        <v>76</v>
      </c>
      <c r="Q53" s="34" t="s">
        <v>23</v>
      </c>
      <c r="R53" s="40">
        <f t="shared" si="10"/>
        <v>194.34</v>
      </c>
      <c r="S53" s="68">
        <v>189.9</v>
      </c>
      <c r="T53" s="37">
        <v>8.8000000000000007</v>
      </c>
      <c r="U53" s="34" t="s">
        <v>75</v>
      </c>
      <c r="V53" s="41">
        <f t="shared" si="7"/>
        <v>2.3380726698262229</v>
      </c>
      <c r="W53" s="67">
        <v>0.5</v>
      </c>
    </row>
    <row r="54" spans="1:23" x14ac:dyDescent="0.25">
      <c r="A54" s="31" t="s">
        <v>20</v>
      </c>
      <c r="B54" s="32" t="s">
        <v>13</v>
      </c>
      <c r="C54" s="33">
        <v>55</v>
      </c>
      <c r="D54" s="33" t="s">
        <v>76</v>
      </c>
      <c r="E54" s="34" t="s">
        <v>23</v>
      </c>
      <c r="F54" s="40">
        <v>112.8</v>
      </c>
      <c r="G54" s="68">
        <v>118.4</v>
      </c>
      <c r="H54" s="37">
        <f t="shared" si="14"/>
        <v>5.9200000000000008</v>
      </c>
      <c r="I54" s="34">
        <v>4</v>
      </c>
      <c r="J54" s="41">
        <f t="shared" si="12"/>
        <v>-4.7297297297297369</v>
      </c>
      <c r="K54" s="67">
        <v>-0.94</v>
      </c>
      <c r="M54" s="31" t="s">
        <v>20</v>
      </c>
      <c r="N54" s="32" t="s">
        <v>13</v>
      </c>
      <c r="O54" s="33">
        <v>55</v>
      </c>
      <c r="P54" s="33" t="s">
        <v>76</v>
      </c>
      <c r="Q54" s="34" t="s">
        <v>23</v>
      </c>
      <c r="R54" s="40">
        <f t="shared" si="10"/>
        <v>112.8</v>
      </c>
      <c r="S54" s="68">
        <v>108.5</v>
      </c>
      <c r="T54" s="37">
        <v>8.9</v>
      </c>
      <c r="U54" s="34" t="s">
        <v>75</v>
      </c>
      <c r="V54" s="41">
        <f t="shared" si="7"/>
        <v>3.9631336405529924</v>
      </c>
      <c r="W54" s="67">
        <v>0.48</v>
      </c>
    </row>
    <row r="55" spans="1:23" x14ac:dyDescent="0.25">
      <c r="A55" s="31" t="s">
        <v>19</v>
      </c>
      <c r="B55" s="32" t="s">
        <v>13</v>
      </c>
      <c r="C55" s="33">
        <v>56</v>
      </c>
      <c r="D55" s="33" t="s">
        <v>76</v>
      </c>
      <c r="E55" s="34" t="s">
        <v>23</v>
      </c>
      <c r="F55" s="40">
        <v>169.9</v>
      </c>
      <c r="G55" s="68">
        <v>171.8</v>
      </c>
      <c r="H55" s="37">
        <f t="shared" si="14"/>
        <v>8.5900000000000016</v>
      </c>
      <c r="I55" s="34">
        <v>4</v>
      </c>
      <c r="J55" s="41">
        <f t="shared" si="12"/>
        <v>-1.1059371362048926</v>
      </c>
      <c r="K55" s="67">
        <v>-0.22</v>
      </c>
      <c r="M55" s="31" t="s">
        <v>19</v>
      </c>
      <c r="N55" s="32" t="s">
        <v>13</v>
      </c>
      <c r="O55" s="33">
        <v>56</v>
      </c>
      <c r="P55" s="33" t="s">
        <v>76</v>
      </c>
      <c r="Q55" s="34" t="s">
        <v>23</v>
      </c>
      <c r="R55" s="40">
        <f t="shared" si="10"/>
        <v>169.9</v>
      </c>
      <c r="S55" s="68">
        <v>164.9</v>
      </c>
      <c r="T55" s="37">
        <v>8</v>
      </c>
      <c r="U55" s="34" t="s">
        <v>75</v>
      </c>
      <c r="V55" s="41">
        <f t="shared" si="7"/>
        <v>3.0321406913280775</v>
      </c>
      <c r="W55" s="67">
        <v>0.62</v>
      </c>
    </row>
    <row r="56" spans="1:23" x14ac:dyDescent="0.25">
      <c r="A56" s="31" t="s">
        <v>17</v>
      </c>
      <c r="B56" s="32" t="s">
        <v>13</v>
      </c>
      <c r="C56" s="33">
        <v>57</v>
      </c>
      <c r="D56" s="33" t="s">
        <v>76</v>
      </c>
      <c r="E56" s="34" t="s">
        <v>23</v>
      </c>
      <c r="F56" s="40">
        <v>116.6</v>
      </c>
      <c r="G56" s="68">
        <v>116.6</v>
      </c>
      <c r="H56" s="37">
        <f t="shared" ref="H56" si="15">0.05*G56</f>
        <v>5.83</v>
      </c>
      <c r="I56" s="34">
        <v>4</v>
      </c>
      <c r="J56" s="41">
        <f t="shared" ref="J56" si="16">((F56-G56)/G56)*100</f>
        <v>0</v>
      </c>
      <c r="K56" s="67">
        <v>0</v>
      </c>
      <c r="M56" s="31" t="s">
        <v>17</v>
      </c>
      <c r="N56" s="32" t="s">
        <v>13</v>
      </c>
      <c r="O56" s="33">
        <v>57</v>
      </c>
      <c r="P56" s="33" t="s">
        <v>76</v>
      </c>
      <c r="Q56" s="34" t="s">
        <v>23</v>
      </c>
      <c r="R56" s="40">
        <f t="shared" si="10"/>
        <v>116.6</v>
      </c>
      <c r="S56" s="68">
        <v>115.1</v>
      </c>
      <c r="T56" s="37">
        <v>4.5999999999999996</v>
      </c>
      <c r="U56" s="34" t="s">
        <v>75</v>
      </c>
      <c r="V56" s="41">
        <f>R56-S56</f>
        <v>1.5</v>
      </c>
      <c r="W56" s="67">
        <v>0.33</v>
      </c>
    </row>
    <row r="57" spans="1:23" x14ac:dyDescent="0.25">
      <c r="A57" s="31" t="s">
        <v>22</v>
      </c>
      <c r="B57" s="32" t="s">
        <v>13</v>
      </c>
      <c r="C57" s="33">
        <v>58</v>
      </c>
      <c r="D57" s="33" t="s">
        <v>18</v>
      </c>
      <c r="E57" s="34" t="s">
        <v>15</v>
      </c>
      <c r="F57" s="36">
        <v>15.98</v>
      </c>
      <c r="G57" s="37">
        <v>15.93</v>
      </c>
      <c r="H57" s="37">
        <v>0.15</v>
      </c>
      <c r="I57" s="34">
        <v>4</v>
      </c>
      <c r="J57" s="37">
        <f t="shared" ref="J57:J60" si="17">((F57-G57))</f>
        <v>5.0000000000000711E-2</v>
      </c>
      <c r="K57" s="67">
        <v>0.33</v>
      </c>
      <c r="M57" s="31" t="s">
        <v>22</v>
      </c>
      <c r="N57" s="32" t="s">
        <v>13</v>
      </c>
      <c r="O57" s="33">
        <v>58</v>
      </c>
      <c r="P57" s="33" t="s">
        <v>18</v>
      </c>
      <c r="Q57" s="34" t="s">
        <v>15</v>
      </c>
      <c r="R57" s="36">
        <f t="shared" si="10"/>
        <v>15.98</v>
      </c>
      <c r="S57" s="37">
        <v>15.93</v>
      </c>
      <c r="T57" s="81">
        <v>0.09</v>
      </c>
      <c r="U57" s="34" t="s">
        <v>75</v>
      </c>
      <c r="V57" s="37">
        <f t="shared" ref="V57:V65" si="18">R57-S57</f>
        <v>5.0000000000000711E-2</v>
      </c>
      <c r="W57" s="67">
        <v>0.56000000000000005</v>
      </c>
    </row>
    <row r="58" spans="1:23" x14ac:dyDescent="0.25">
      <c r="A58" s="31" t="s">
        <v>16</v>
      </c>
      <c r="B58" s="32" t="s">
        <v>13</v>
      </c>
      <c r="C58" s="33">
        <v>59</v>
      </c>
      <c r="D58" s="33" t="s">
        <v>18</v>
      </c>
      <c r="E58" s="34" t="s">
        <v>15</v>
      </c>
      <c r="F58" s="36">
        <v>14.71</v>
      </c>
      <c r="G58" s="37">
        <v>14.7</v>
      </c>
      <c r="H58" s="37">
        <v>0.15</v>
      </c>
      <c r="I58" s="34">
        <v>4</v>
      </c>
      <c r="J58" s="37">
        <f t="shared" si="17"/>
        <v>1.0000000000001563E-2</v>
      </c>
      <c r="K58" s="67">
        <v>7.0000000000000007E-2</v>
      </c>
      <c r="M58" s="31" t="s">
        <v>16</v>
      </c>
      <c r="N58" s="32" t="s">
        <v>13</v>
      </c>
      <c r="O58" s="33">
        <v>59</v>
      </c>
      <c r="P58" s="33" t="s">
        <v>18</v>
      </c>
      <c r="Q58" s="34" t="s">
        <v>15</v>
      </c>
      <c r="R58" s="36">
        <f t="shared" si="10"/>
        <v>14.71</v>
      </c>
      <c r="S58" s="37">
        <v>14.67</v>
      </c>
      <c r="T58" s="81">
        <v>0.08</v>
      </c>
      <c r="U58" s="34" t="s">
        <v>75</v>
      </c>
      <c r="V58" s="37">
        <f t="shared" si="18"/>
        <v>4.0000000000000924E-2</v>
      </c>
      <c r="W58" s="67">
        <v>0.51</v>
      </c>
    </row>
    <row r="59" spans="1:23" x14ac:dyDescent="0.25">
      <c r="A59" s="31" t="s">
        <v>12</v>
      </c>
      <c r="B59" s="32" t="s">
        <v>13</v>
      </c>
      <c r="C59" s="33">
        <v>60</v>
      </c>
      <c r="D59" s="33" t="s">
        <v>18</v>
      </c>
      <c r="E59" s="34" t="s">
        <v>15</v>
      </c>
      <c r="F59" s="36">
        <v>8.0500000000000007</v>
      </c>
      <c r="G59" s="37">
        <v>8.0299999999999994</v>
      </c>
      <c r="H59" s="37">
        <v>0.15</v>
      </c>
      <c r="I59" s="34">
        <v>4</v>
      </c>
      <c r="J59" s="37">
        <f t="shared" si="17"/>
        <v>2.000000000000135E-2</v>
      </c>
      <c r="K59" s="67">
        <v>0.13</v>
      </c>
      <c r="M59" s="31" t="s">
        <v>12</v>
      </c>
      <c r="N59" s="32" t="s">
        <v>13</v>
      </c>
      <c r="O59" s="33">
        <v>60</v>
      </c>
      <c r="P59" s="33" t="s">
        <v>18</v>
      </c>
      <c r="Q59" s="34" t="s">
        <v>15</v>
      </c>
      <c r="R59" s="36">
        <f t="shared" si="10"/>
        <v>8.0500000000000007</v>
      </c>
      <c r="S59" s="37">
        <v>8.0259999999999998</v>
      </c>
      <c r="T59" s="81">
        <v>5.6000000000000001E-2</v>
      </c>
      <c r="U59" s="34" t="s">
        <v>75</v>
      </c>
      <c r="V59" s="37">
        <f t="shared" si="18"/>
        <v>2.4000000000000909E-2</v>
      </c>
      <c r="W59" s="67">
        <v>0.43</v>
      </c>
    </row>
    <row r="60" spans="1:23" x14ac:dyDescent="0.25">
      <c r="A60" s="31" t="s">
        <v>26</v>
      </c>
      <c r="B60" s="32" t="s">
        <v>13</v>
      </c>
      <c r="C60" s="33">
        <v>61</v>
      </c>
      <c r="D60" s="33" t="s">
        <v>18</v>
      </c>
      <c r="E60" s="34" t="s">
        <v>15</v>
      </c>
      <c r="F60" s="36">
        <v>7.33</v>
      </c>
      <c r="G60" s="37">
        <v>7.34</v>
      </c>
      <c r="H60" s="37">
        <v>0.15</v>
      </c>
      <c r="I60" s="34">
        <v>4</v>
      </c>
      <c r="J60" s="37">
        <f t="shared" si="17"/>
        <v>-9.9999999999997868E-3</v>
      </c>
      <c r="K60" s="67">
        <v>-7.0000000000000007E-2</v>
      </c>
      <c r="M60" s="31" t="s">
        <v>26</v>
      </c>
      <c r="N60" s="32" t="s">
        <v>13</v>
      </c>
      <c r="O60" s="33">
        <v>61</v>
      </c>
      <c r="P60" s="33" t="s">
        <v>18</v>
      </c>
      <c r="Q60" s="34" t="s">
        <v>15</v>
      </c>
      <c r="R60" s="36">
        <f t="shared" si="10"/>
        <v>7.33</v>
      </c>
      <c r="S60" s="37">
        <v>7.3170000000000002</v>
      </c>
      <c r="T60" s="81">
        <v>5.8000000000000003E-2</v>
      </c>
      <c r="U60" s="34" t="s">
        <v>75</v>
      </c>
      <c r="V60" s="37">
        <f t="shared" si="18"/>
        <v>1.2999999999999901E-2</v>
      </c>
      <c r="W60" s="67">
        <v>0.21</v>
      </c>
    </row>
    <row r="61" spans="1:23" x14ac:dyDescent="0.25">
      <c r="A61" s="31" t="s">
        <v>21</v>
      </c>
      <c r="B61" s="32" t="s">
        <v>13</v>
      </c>
      <c r="C61" s="33">
        <v>62</v>
      </c>
      <c r="D61" s="33" t="s">
        <v>18</v>
      </c>
      <c r="E61" s="34" t="s">
        <v>15</v>
      </c>
      <c r="F61" s="36">
        <v>20.93</v>
      </c>
      <c r="G61" s="37">
        <v>20.94</v>
      </c>
      <c r="H61" s="37">
        <v>0.15</v>
      </c>
      <c r="I61" s="34">
        <v>4</v>
      </c>
      <c r="J61" s="37">
        <f t="shared" ref="J61:J65" si="19">((F61-G61))</f>
        <v>-1.0000000000001563E-2</v>
      </c>
      <c r="K61" s="67">
        <v>-7.0000000000000007E-2</v>
      </c>
      <c r="M61" s="31" t="s">
        <v>21</v>
      </c>
      <c r="N61" s="32" t="s">
        <v>13</v>
      </c>
      <c r="O61" s="33">
        <v>62</v>
      </c>
      <c r="P61" s="33" t="s">
        <v>18</v>
      </c>
      <c r="Q61" s="34" t="s">
        <v>15</v>
      </c>
      <c r="R61" s="36">
        <f t="shared" si="10"/>
        <v>20.93</v>
      </c>
      <c r="S61" s="37">
        <v>20.9</v>
      </c>
      <c r="T61" s="81">
        <v>0.1</v>
      </c>
      <c r="U61" s="34" t="s">
        <v>75</v>
      </c>
      <c r="V61" s="37">
        <f t="shared" si="18"/>
        <v>3.0000000000001137E-2</v>
      </c>
      <c r="W61" s="67">
        <v>0.33</v>
      </c>
    </row>
    <row r="62" spans="1:23" x14ac:dyDescent="0.25">
      <c r="A62" s="31" t="s">
        <v>24</v>
      </c>
      <c r="B62" s="32" t="s">
        <v>13</v>
      </c>
      <c r="C62" s="33">
        <v>63</v>
      </c>
      <c r="D62" s="33" t="s">
        <v>18</v>
      </c>
      <c r="E62" s="34" t="s">
        <v>15</v>
      </c>
      <c r="F62" s="36">
        <v>14.4</v>
      </c>
      <c r="G62" s="37">
        <v>14.39</v>
      </c>
      <c r="H62" s="37">
        <v>0.15</v>
      </c>
      <c r="I62" s="41">
        <v>4</v>
      </c>
      <c r="J62" s="37">
        <f t="shared" si="19"/>
        <v>9.9999999999997868E-3</v>
      </c>
      <c r="K62" s="67">
        <v>7.0000000000000007E-2</v>
      </c>
      <c r="M62" s="31" t="s">
        <v>24</v>
      </c>
      <c r="N62" s="32" t="s">
        <v>13</v>
      </c>
      <c r="O62" s="33">
        <v>63</v>
      </c>
      <c r="P62" s="33" t="s">
        <v>18</v>
      </c>
      <c r="Q62" s="34" t="s">
        <v>15</v>
      </c>
      <c r="R62" s="36">
        <f t="shared" si="10"/>
        <v>14.4</v>
      </c>
      <c r="S62" s="37">
        <v>14.37</v>
      </c>
      <c r="T62" s="81">
        <v>0.08</v>
      </c>
      <c r="U62" s="34" t="s">
        <v>75</v>
      </c>
      <c r="V62" s="37">
        <f t="shared" si="18"/>
        <v>3.0000000000001137E-2</v>
      </c>
      <c r="W62" s="67">
        <v>0.38</v>
      </c>
    </row>
    <row r="63" spans="1:23" x14ac:dyDescent="0.25">
      <c r="A63" s="31" t="s">
        <v>20</v>
      </c>
      <c r="B63" s="32" t="s">
        <v>13</v>
      </c>
      <c r="C63" s="33">
        <v>64</v>
      </c>
      <c r="D63" s="33" t="s">
        <v>18</v>
      </c>
      <c r="E63" s="34" t="s">
        <v>15</v>
      </c>
      <c r="F63" s="36">
        <v>0.56000000000000005</v>
      </c>
      <c r="G63" s="37">
        <v>0.54</v>
      </c>
      <c r="H63" s="37">
        <v>0.15</v>
      </c>
      <c r="I63" s="41">
        <v>4</v>
      </c>
      <c r="J63" s="37">
        <f t="shared" si="19"/>
        <v>2.0000000000000018E-2</v>
      </c>
      <c r="K63" s="67">
        <v>0.13</v>
      </c>
      <c r="M63" s="31" t="s">
        <v>20</v>
      </c>
      <c r="N63" s="32" t="s">
        <v>13</v>
      </c>
      <c r="O63" s="33">
        <v>64</v>
      </c>
      <c r="P63" s="33" t="s">
        <v>18</v>
      </c>
      <c r="Q63" s="34" t="s">
        <v>15</v>
      </c>
      <c r="R63" s="36">
        <f t="shared" si="10"/>
        <v>0.56000000000000005</v>
      </c>
      <c r="S63" s="37">
        <v>0.53129999999999999</v>
      </c>
      <c r="T63" s="81">
        <v>4.7699999999999999E-2</v>
      </c>
      <c r="U63" s="34" t="s">
        <v>75</v>
      </c>
      <c r="V63" s="37">
        <f t="shared" si="18"/>
        <v>2.8700000000000059E-2</v>
      </c>
      <c r="W63" s="67">
        <v>0.6</v>
      </c>
    </row>
    <row r="64" spans="1:23" x14ac:dyDescent="0.25">
      <c r="A64" s="31" t="s">
        <v>19</v>
      </c>
      <c r="B64" s="32" t="s">
        <v>13</v>
      </c>
      <c r="C64" s="33">
        <v>65</v>
      </c>
      <c r="D64" s="33" t="s">
        <v>18</v>
      </c>
      <c r="E64" s="34" t="s">
        <v>15</v>
      </c>
      <c r="F64" s="36">
        <v>8.06</v>
      </c>
      <c r="G64" s="37">
        <v>8.0399999999999991</v>
      </c>
      <c r="H64" s="37">
        <v>0.15</v>
      </c>
      <c r="I64" s="41">
        <v>4</v>
      </c>
      <c r="J64" s="37">
        <f t="shared" si="19"/>
        <v>2.000000000000135E-2</v>
      </c>
      <c r="K64" s="67">
        <v>0.13</v>
      </c>
      <c r="M64" s="31" t="s">
        <v>19</v>
      </c>
      <c r="N64" s="32" t="s">
        <v>13</v>
      </c>
      <c r="O64" s="33">
        <v>65</v>
      </c>
      <c r="P64" s="33" t="s">
        <v>18</v>
      </c>
      <c r="Q64" s="34" t="s">
        <v>15</v>
      </c>
      <c r="R64" s="36">
        <f t="shared" si="10"/>
        <v>8.06</v>
      </c>
      <c r="S64" s="37">
        <v>8.0259999999999998</v>
      </c>
      <c r="T64" s="81">
        <v>7.1999999999999995E-2</v>
      </c>
      <c r="U64" s="34" t="s">
        <v>75</v>
      </c>
      <c r="V64" s="37">
        <f t="shared" si="18"/>
        <v>3.4000000000000696E-2</v>
      </c>
      <c r="W64" s="67">
        <v>0.47</v>
      </c>
    </row>
    <row r="65" spans="1:23" x14ac:dyDescent="0.25">
      <c r="A65" s="31" t="s">
        <v>17</v>
      </c>
      <c r="B65" s="32" t="s">
        <v>13</v>
      </c>
      <c r="C65" s="33">
        <v>66</v>
      </c>
      <c r="D65" s="33" t="s">
        <v>18</v>
      </c>
      <c r="E65" s="34" t="s">
        <v>15</v>
      </c>
      <c r="F65" s="36">
        <v>6.61</v>
      </c>
      <c r="G65" s="37">
        <v>6.59</v>
      </c>
      <c r="H65" s="37">
        <v>0.15</v>
      </c>
      <c r="I65" s="41">
        <v>4</v>
      </c>
      <c r="J65" s="37">
        <f t="shared" si="19"/>
        <v>2.0000000000000462E-2</v>
      </c>
      <c r="K65" s="67">
        <v>0.13</v>
      </c>
      <c r="M65" s="31" t="s">
        <v>17</v>
      </c>
      <c r="N65" s="32" t="s">
        <v>13</v>
      </c>
      <c r="O65" s="33">
        <v>66</v>
      </c>
      <c r="P65" s="33" t="s">
        <v>18</v>
      </c>
      <c r="Q65" s="34" t="s">
        <v>15</v>
      </c>
      <c r="R65" s="36">
        <f t="shared" si="10"/>
        <v>6.61</v>
      </c>
      <c r="S65" s="37">
        <v>6.5570000000000004</v>
      </c>
      <c r="T65" s="81">
        <v>8.6999999999999994E-2</v>
      </c>
      <c r="U65" s="34" t="s">
        <v>75</v>
      </c>
      <c r="V65" s="37">
        <f t="shared" si="18"/>
        <v>5.2999999999999936E-2</v>
      </c>
      <c r="W65" s="67">
        <v>0.61</v>
      </c>
    </row>
    <row r="66" spans="1:23" x14ac:dyDescent="0.25">
      <c r="A66" s="31" t="s">
        <v>26</v>
      </c>
      <c r="B66" s="32" t="s">
        <v>13</v>
      </c>
      <c r="C66" s="33">
        <v>67</v>
      </c>
      <c r="D66" s="33" t="s">
        <v>14</v>
      </c>
      <c r="E66" s="34" t="s">
        <v>15</v>
      </c>
      <c r="F66" s="36">
        <v>3.5</v>
      </c>
      <c r="G66" s="37">
        <v>3.41</v>
      </c>
      <c r="H66" s="37">
        <f>G66*0.05</f>
        <v>0.17050000000000001</v>
      </c>
      <c r="I66" s="41">
        <v>4</v>
      </c>
      <c r="J66" s="41">
        <f t="shared" ref="J66:J67" si="20">((F66-G66)/G66)*100</f>
        <v>2.6392961876832799</v>
      </c>
      <c r="K66" s="67">
        <v>0.53</v>
      </c>
      <c r="M66" s="31" t="s">
        <v>26</v>
      </c>
      <c r="N66" s="32" t="s">
        <v>13</v>
      </c>
      <c r="O66" s="33">
        <v>67</v>
      </c>
      <c r="P66" s="33" t="s">
        <v>14</v>
      </c>
      <c r="Q66" s="34" t="s">
        <v>15</v>
      </c>
      <c r="R66" s="36">
        <f t="shared" si="10"/>
        <v>3.5</v>
      </c>
      <c r="S66" s="37">
        <v>3.4750000000000001</v>
      </c>
      <c r="T66" s="81">
        <v>8.5999999999999993E-2</v>
      </c>
      <c r="U66" s="34" t="s">
        <v>75</v>
      </c>
      <c r="V66" s="41">
        <f>((R66-S66)/S66)*100</f>
        <v>0.71942446043165209</v>
      </c>
      <c r="W66" s="67">
        <v>0.28999999999999998</v>
      </c>
    </row>
    <row r="67" spans="1:23" ht="15.75" thickBot="1" x14ac:dyDescent="0.3">
      <c r="A67" s="69" t="s">
        <v>20</v>
      </c>
      <c r="B67" s="70" t="s">
        <v>13</v>
      </c>
      <c r="C67" s="71">
        <v>68</v>
      </c>
      <c r="D67" s="71" t="s">
        <v>14</v>
      </c>
      <c r="E67" s="72" t="s">
        <v>15</v>
      </c>
      <c r="F67" s="73">
        <v>6.59</v>
      </c>
      <c r="G67" s="74">
        <v>6.47</v>
      </c>
      <c r="H67" s="74">
        <f>G67*0.05</f>
        <v>0.32350000000000001</v>
      </c>
      <c r="I67" s="75">
        <v>4</v>
      </c>
      <c r="J67" s="75">
        <f t="shared" si="20"/>
        <v>1.8547140649149938</v>
      </c>
      <c r="K67" s="76">
        <v>0.37</v>
      </c>
      <c r="M67" s="69" t="s">
        <v>20</v>
      </c>
      <c r="N67" s="70" t="s">
        <v>13</v>
      </c>
      <c r="O67" s="71">
        <v>68</v>
      </c>
      <c r="P67" s="71" t="s">
        <v>14</v>
      </c>
      <c r="Q67" s="72" t="s">
        <v>15</v>
      </c>
      <c r="R67" s="73">
        <f t="shared" si="10"/>
        <v>6.59</v>
      </c>
      <c r="S67" s="74">
        <v>6.5890000000000004</v>
      </c>
      <c r="T67" s="82">
        <v>0.106</v>
      </c>
      <c r="U67" s="72" t="s">
        <v>75</v>
      </c>
      <c r="V67" s="75">
        <f t="shared" ref="V67" si="21">((R67-S67)/S67)*100</f>
        <v>1.517680983456436E-2</v>
      </c>
      <c r="W67" s="76">
        <v>0.01</v>
      </c>
    </row>
    <row r="69" spans="1:23" x14ac:dyDescent="0.25">
      <c r="W69" s="46"/>
    </row>
    <row r="71" spans="1:23" x14ac:dyDescent="0.25">
      <c r="K71" s="46"/>
    </row>
  </sheetData>
  <sheetProtection algorithmName="SHA-512" hashValue="X3qf5A7P1WOv9uI/654GC+iaswyvFlizKA7YgQDzz/w35a+vD61TUvE0ZKyx1xvOt0U8WHCW/d2PhDJ4bb74Ew==" saltValue="O0jbl/1b8aS17TbCkpK9/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1">
    <cfRule type="cellIs" dxfId="65" priority="4" stopIfTrue="1" operator="between">
      <formula>-2</formula>
      <formula>2</formula>
    </cfRule>
    <cfRule type="cellIs" dxfId="64" priority="5" stopIfTrue="1" operator="between">
      <formula>-3</formula>
      <formula>3</formula>
    </cfRule>
    <cfRule type="cellIs" dxfId="63" priority="6" operator="notBetween">
      <formula>-3</formula>
      <formula>3</formula>
    </cfRule>
  </conditionalFormatting>
  <conditionalFormatting sqref="K41:K67 W41:W67">
    <cfRule type="cellIs" dxfId="62" priority="28" stopIfTrue="1" operator="between">
      <formula>-2</formula>
      <formula>2</formula>
    </cfRule>
    <cfRule type="cellIs" dxfId="61" priority="29" stopIfTrue="1" operator="between">
      <formula>-3</formula>
      <formula>3</formula>
    </cfRule>
    <cfRule type="cellIs" dxfId="60" priority="30" operator="notBetween">
      <formula>-3</formula>
      <formula>3</formula>
    </cfRule>
  </conditionalFormatting>
  <conditionalFormatting sqref="W29:W31">
    <cfRule type="cellIs" dxfId="59" priority="1" stopIfTrue="1" operator="between">
      <formula>-2</formula>
      <formula>2</formula>
    </cfRule>
    <cfRule type="cellIs" dxfId="58" priority="2" stopIfTrue="1" operator="between">
      <formula>-3</formula>
      <formula>3</formula>
    </cfRule>
    <cfRule type="cellIs" dxfId="57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868CD-5585-48AB-BBDB-C20F4D115084}">
  <sheetPr>
    <pageSetUpPr fitToPage="1"/>
  </sheetPr>
  <dimension ref="A1:W75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8.710937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4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  <c r="O3" s="77"/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  <c r="O4" s="77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591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/>
    <row r="10" spans="1:23" ht="15.75" thickBot="1" x14ac:dyDescent="0.3"/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96</v>
      </c>
      <c r="G14" s="28">
        <v>95.745415786684504</v>
      </c>
      <c r="H14" s="17">
        <f>G14*0.025</f>
        <v>2.3936353946671125</v>
      </c>
      <c r="I14" s="14"/>
      <c r="J14" s="18">
        <f>((F14-G14)/G14)*100</f>
        <v>0.2658970262165824</v>
      </c>
      <c r="K14" s="26">
        <f>(F14-G14)/H14</f>
        <v>0.10635881048663295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76.400000000000006</v>
      </c>
      <c r="G15" s="28">
        <v>78.400000000000006</v>
      </c>
      <c r="H15" s="17">
        <f>2/2</f>
        <v>1</v>
      </c>
      <c r="I15" s="14"/>
      <c r="J15" s="22">
        <f>F15-G15</f>
        <v>-2</v>
      </c>
      <c r="K15" s="26">
        <f t="shared" ref="K15:K30" si="0">(F15-G15)/H15</f>
        <v>-2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8.0399999999999991</v>
      </c>
      <c r="G16" s="17">
        <v>8.1545141924319413</v>
      </c>
      <c r="H16" s="17">
        <f>G16*((14-0.53*G16)/200)</f>
        <v>0.39460132392661496</v>
      </c>
      <c r="I16" s="14"/>
      <c r="J16" s="18">
        <f>((F16-G16)/G16)*100</f>
        <v>-1.4043042875346361</v>
      </c>
      <c r="K16" s="26">
        <f>(F16-G16)/H16</f>
        <v>-0.29020225095149116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8.32</v>
      </c>
      <c r="G17" s="17">
        <v>8.2422679654830429</v>
      </c>
      <c r="H17" s="17">
        <f t="shared" ref="H17" si="1">G17*((14-0.53*G17)/200)</f>
        <v>0.39693105736451889</v>
      </c>
      <c r="I17" s="14"/>
      <c r="J17" s="18">
        <f>((F17-G17)/G17)*100</f>
        <v>0.94309035865472368</v>
      </c>
      <c r="K17" s="26">
        <f>(F17-G17)/H17</f>
        <v>0.1958325837062751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21</v>
      </c>
      <c r="B18" s="24" t="s">
        <v>13</v>
      </c>
      <c r="C18" s="15">
        <v>5</v>
      </c>
      <c r="D18" s="15" t="s">
        <v>58</v>
      </c>
      <c r="E18" s="14" t="s">
        <v>55</v>
      </c>
      <c r="F18" s="16">
        <v>8.07</v>
      </c>
      <c r="G18" s="17">
        <v>8.1360802060747854</v>
      </c>
      <c r="H18" s="17">
        <f t="shared" ref="H18:H21" si="2">G18*((14-0.53*G18)/200)</f>
        <v>0.39410674145807784</v>
      </c>
      <c r="I18" s="14"/>
      <c r="J18" s="18">
        <f t="shared" ref="J18:J22" si="3">((F18-G18)/G18)*100</f>
        <v>-0.81218724989272506</v>
      </c>
      <c r="K18" s="26">
        <f t="shared" ref="K18:K22" si="4">(F18-G18)/H18</f>
        <v>-0.16767083412556716</v>
      </c>
      <c r="L18" s="65"/>
      <c r="M18" s="13" t="s">
        <v>21</v>
      </c>
      <c r="N18" s="24" t="s">
        <v>13</v>
      </c>
      <c r="O18" s="14">
        <v>5</v>
      </c>
      <c r="P18" s="15" t="s">
        <v>58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24</v>
      </c>
      <c r="B19" s="24" t="s">
        <v>13</v>
      </c>
      <c r="C19" s="15">
        <v>6</v>
      </c>
      <c r="D19" s="15" t="s">
        <v>57</v>
      </c>
      <c r="E19" s="14" t="s">
        <v>55</v>
      </c>
      <c r="F19" s="25">
        <v>11.3</v>
      </c>
      <c r="G19" s="28">
        <v>11.308821210516268</v>
      </c>
      <c r="H19" s="17">
        <f t="shared" si="2"/>
        <v>0.45271047623186872</v>
      </c>
      <c r="I19" s="14"/>
      <c r="J19" s="18">
        <f t="shared" si="3"/>
        <v>-7.8002917828993837E-2</v>
      </c>
      <c r="K19" s="26">
        <f t="shared" si="4"/>
        <v>-1.9485324460989044E-2</v>
      </c>
      <c r="L19" s="65"/>
      <c r="M19" s="13" t="s">
        <v>24</v>
      </c>
      <c r="N19" s="24" t="s">
        <v>13</v>
      </c>
      <c r="O19" s="14">
        <v>6</v>
      </c>
      <c r="P19" s="15" t="s">
        <v>57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20</v>
      </c>
      <c r="B20" s="24" t="s">
        <v>13</v>
      </c>
      <c r="C20" s="15">
        <v>7</v>
      </c>
      <c r="D20" s="15" t="s">
        <v>56</v>
      </c>
      <c r="E20" s="14" t="s">
        <v>55</v>
      </c>
      <c r="F20" s="25">
        <v>11.6</v>
      </c>
      <c r="G20" s="28">
        <v>11.28675533702779</v>
      </c>
      <c r="H20" s="17">
        <f t="shared" si="2"/>
        <v>0.45248713159144321</v>
      </c>
      <c r="I20" s="14"/>
      <c r="J20" s="18">
        <f t="shared" si="3"/>
        <v>2.7753296108454344</v>
      </c>
      <c r="K20" s="26">
        <f t="shared" si="4"/>
        <v>0.69227308602235016</v>
      </c>
      <c r="L20" s="65"/>
      <c r="M20" s="13" t="s">
        <v>20</v>
      </c>
      <c r="N20" s="24" t="s">
        <v>13</v>
      </c>
      <c r="O20" s="14">
        <v>7</v>
      </c>
      <c r="P20" s="15" t="s">
        <v>56</v>
      </c>
      <c r="Q20" s="14" t="s">
        <v>55</v>
      </c>
      <c r="R20" s="25"/>
      <c r="S20" s="17"/>
      <c r="T20" s="14"/>
      <c r="U20" s="14"/>
      <c r="V20" s="14"/>
      <c r="W20" s="29"/>
    </row>
    <row r="21" spans="1:23" x14ac:dyDescent="0.25">
      <c r="A21" s="13" t="s">
        <v>19</v>
      </c>
      <c r="B21" s="24" t="s">
        <v>13</v>
      </c>
      <c r="C21" s="15">
        <v>8</v>
      </c>
      <c r="D21" s="15" t="s">
        <v>54</v>
      </c>
      <c r="E21" s="14" t="s">
        <v>55</v>
      </c>
      <c r="F21" s="25">
        <v>11.3</v>
      </c>
      <c r="G21" s="28">
        <v>11.267579479318748</v>
      </c>
      <c r="H21" s="17">
        <f t="shared" si="2"/>
        <v>0.45229094314698515</v>
      </c>
      <c r="I21" s="14"/>
      <c r="J21" s="18">
        <f t="shared" si="3"/>
        <v>0.28773278893447912</v>
      </c>
      <c r="K21" s="26">
        <f t="shared" si="4"/>
        <v>7.1680676282560224E-2</v>
      </c>
      <c r="L21" s="65"/>
      <c r="M21" s="13" t="s">
        <v>19</v>
      </c>
      <c r="N21" s="24" t="s">
        <v>13</v>
      </c>
      <c r="O21" s="14">
        <v>8</v>
      </c>
      <c r="P21" s="15" t="s">
        <v>54</v>
      </c>
      <c r="Q21" s="14" t="s">
        <v>55</v>
      </c>
      <c r="R21" s="25"/>
      <c r="S21" s="17"/>
      <c r="T21" s="14"/>
      <c r="U21" s="14"/>
      <c r="V21" s="14"/>
      <c r="W21" s="29"/>
    </row>
    <row r="22" spans="1:23" x14ac:dyDescent="0.25">
      <c r="A22" s="13" t="s">
        <v>17</v>
      </c>
      <c r="B22" s="24" t="s">
        <v>13</v>
      </c>
      <c r="C22" s="15">
        <v>9</v>
      </c>
      <c r="D22" s="15" t="s">
        <v>52</v>
      </c>
      <c r="E22" s="14" t="s">
        <v>53</v>
      </c>
      <c r="F22" s="16">
        <v>11.2</v>
      </c>
      <c r="G22" s="17">
        <v>10.71</v>
      </c>
      <c r="H22" s="17">
        <f>G22*0.05</f>
        <v>0.53550000000000009</v>
      </c>
      <c r="I22" s="14"/>
      <c r="J22" s="18">
        <f t="shared" si="3"/>
        <v>4.575163398692796</v>
      </c>
      <c r="K22" s="26">
        <f t="shared" si="4"/>
        <v>0.91503267973855906</v>
      </c>
      <c r="L22" s="65"/>
      <c r="M22" s="13" t="s">
        <v>17</v>
      </c>
      <c r="N22" s="24" t="s">
        <v>13</v>
      </c>
      <c r="O22" s="14">
        <v>9</v>
      </c>
      <c r="P22" s="15" t="s">
        <v>52</v>
      </c>
      <c r="Q22" s="14" t="s">
        <v>53</v>
      </c>
      <c r="R22" s="25"/>
      <c r="S22" s="17"/>
      <c r="T22" s="14"/>
      <c r="U22" s="14"/>
      <c r="V22" s="14"/>
      <c r="W22" s="29"/>
    </row>
    <row r="23" spans="1:23" x14ac:dyDescent="0.25">
      <c r="A23" s="31" t="s">
        <v>51</v>
      </c>
      <c r="B23" s="32" t="s">
        <v>43</v>
      </c>
      <c r="C23" s="33">
        <v>10</v>
      </c>
      <c r="D23" s="33" t="s">
        <v>44</v>
      </c>
      <c r="E23" s="34" t="s">
        <v>45</v>
      </c>
      <c r="F23" s="35">
        <v>7.3</v>
      </c>
      <c r="G23" s="36">
        <v>7.2303516426848207</v>
      </c>
      <c r="H23" s="37">
        <f>G23*0.075/2</f>
        <v>0.27113818660068079</v>
      </c>
      <c r="I23" s="34"/>
      <c r="J23" s="38">
        <f t="shared" ref="J23:J30" si="5">((F23-G23)/G23)*100</f>
        <v>0.96327759363743581</v>
      </c>
      <c r="K23" s="67">
        <f t="shared" si="0"/>
        <v>0.25687402496998291</v>
      </c>
      <c r="L23" s="65"/>
      <c r="M23" s="31" t="s">
        <v>51</v>
      </c>
      <c r="N23" s="34" t="s">
        <v>43</v>
      </c>
      <c r="O23" s="34">
        <v>10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50</v>
      </c>
      <c r="B24" s="32" t="s">
        <v>43</v>
      </c>
      <c r="C24" s="33">
        <v>11</v>
      </c>
      <c r="D24" s="33" t="s">
        <v>44</v>
      </c>
      <c r="E24" s="34" t="s">
        <v>45</v>
      </c>
      <c r="F24" s="39">
        <v>8.6</v>
      </c>
      <c r="G24" s="36">
        <v>8.598450612010252</v>
      </c>
      <c r="H24" s="37">
        <f t="shared" ref="H24:H25" si="6">G24*0.075/2</f>
        <v>0.32244189795038442</v>
      </c>
      <c r="I24" s="41"/>
      <c r="J24" s="38">
        <f t="shared" si="5"/>
        <v>1.8019385813340744E-2</v>
      </c>
      <c r="K24" s="67">
        <f t="shared" si="0"/>
        <v>4.8051695502241993E-3</v>
      </c>
      <c r="L24" s="65"/>
      <c r="M24" s="31" t="s">
        <v>50</v>
      </c>
      <c r="N24" s="34" t="s">
        <v>43</v>
      </c>
      <c r="O24" s="34">
        <v>11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49</v>
      </c>
      <c r="B25" s="32" t="s">
        <v>43</v>
      </c>
      <c r="C25" s="33">
        <v>12</v>
      </c>
      <c r="D25" s="33" t="s">
        <v>44</v>
      </c>
      <c r="E25" s="34" t="s">
        <v>45</v>
      </c>
      <c r="F25" s="39">
        <v>18</v>
      </c>
      <c r="G25" s="36">
        <v>17.993137659695417</v>
      </c>
      <c r="H25" s="37">
        <f t="shared" si="6"/>
        <v>0.67474266223857815</v>
      </c>
      <c r="I25" s="41"/>
      <c r="J25" s="38">
        <f t="shared" si="5"/>
        <v>3.8138652826262116E-2</v>
      </c>
      <c r="K25" s="67">
        <f t="shared" si="0"/>
        <v>1.0170307420336564E-2</v>
      </c>
      <c r="M25" s="31" t="s">
        <v>49</v>
      </c>
      <c r="N25" s="34" t="s">
        <v>43</v>
      </c>
      <c r="O25" s="34">
        <v>12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71</v>
      </c>
      <c r="B26" s="32" t="s">
        <v>43</v>
      </c>
      <c r="C26" s="33">
        <v>13</v>
      </c>
      <c r="D26" s="33" t="s">
        <v>44</v>
      </c>
      <c r="E26" s="34" t="s">
        <v>45</v>
      </c>
      <c r="F26" s="35" t="s">
        <v>83</v>
      </c>
      <c r="G26" s="40">
        <v>0</v>
      </c>
      <c r="H26" s="37"/>
      <c r="I26" s="41"/>
      <c r="J26" s="38"/>
      <c r="K26" s="67"/>
      <c r="M26" s="31" t="s">
        <v>71</v>
      </c>
      <c r="N26" s="34" t="s">
        <v>43</v>
      </c>
      <c r="O26" s="34">
        <v>13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72</v>
      </c>
      <c r="B27" s="32" t="s">
        <v>43</v>
      </c>
      <c r="C27" s="33">
        <v>14</v>
      </c>
      <c r="D27" s="33" t="s">
        <v>44</v>
      </c>
      <c r="E27" s="34" t="s">
        <v>45</v>
      </c>
      <c r="F27" s="35" t="s">
        <v>83</v>
      </c>
      <c r="G27" s="40">
        <v>0</v>
      </c>
      <c r="H27" s="37"/>
      <c r="I27" s="41"/>
      <c r="J27" s="38"/>
      <c r="K27" s="67"/>
      <c r="M27" s="31" t="s">
        <v>72</v>
      </c>
      <c r="N27" s="34" t="s">
        <v>43</v>
      </c>
      <c r="O27" s="34">
        <v>14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48</v>
      </c>
      <c r="B28" s="32" t="s">
        <v>43</v>
      </c>
      <c r="C28" s="33">
        <v>20</v>
      </c>
      <c r="D28" s="33" t="s">
        <v>44</v>
      </c>
      <c r="E28" s="34" t="s">
        <v>45</v>
      </c>
      <c r="F28" s="39">
        <v>80.900000000000006</v>
      </c>
      <c r="G28" s="36">
        <v>80.376958014269846</v>
      </c>
      <c r="H28" s="37">
        <f>G28*0.025</f>
        <v>2.0094239503567461</v>
      </c>
      <c r="I28" s="41"/>
      <c r="J28" s="38">
        <f t="shared" si="5"/>
        <v>0.65073622920302698</v>
      </c>
      <c r="K28" s="67">
        <f t="shared" si="0"/>
        <v>0.26029449168121083</v>
      </c>
      <c r="M28" s="31" t="s">
        <v>48</v>
      </c>
      <c r="N28" s="34" t="s">
        <v>43</v>
      </c>
      <c r="O28" s="34">
        <v>20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47</v>
      </c>
      <c r="B29" s="32" t="s">
        <v>43</v>
      </c>
      <c r="C29" s="33">
        <v>21</v>
      </c>
      <c r="D29" s="33" t="s">
        <v>44</v>
      </c>
      <c r="E29" s="34" t="s">
        <v>45</v>
      </c>
      <c r="F29" s="39">
        <v>99.8</v>
      </c>
      <c r="G29" s="40">
        <v>99.978845445916733</v>
      </c>
      <c r="H29" s="37">
        <f t="shared" ref="H29:H30" si="7">G29*0.025</f>
        <v>2.4994711361479185</v>
      </c>
      <c r="I29" s="41"/>
      <c r="J29" s="38">
        <f t="shared" si="5"/>
        <v>-0.17888328787861565</v>
      </c>
      <c r="K29" s="67">
        <f t="shared" si="0"/>
        <v>-7.1553315151446265E-2</v>
      </c>
      <c r="M29" s="31" t="s">
        <v>47</v>
      </c>
      <c r="N29" s="34" t="s">
        <v>43</v>
      </c>
      <c r="O29" s="34">
        <v>21</v>
      </c>
      <c r="P29" s="33" t="s">
        <v>44</v>
      </c>
      <c r="Q29" s="34" t="s">
        <v>45</v>
      </c>
      <c r="R29" s="37"/>
      <c r="S29" s="37"/>
      <c r="T29" s="34"/>
      <c r="U29" s="34"/>
      <c r="V29" s="41"/>
      <c r="W29" s="55"/>
    </row>
    <row r="30" spans="1:23" x14ac:dyDescent="0.25">
      <c r="A30" s="31" t="s">
        <v>46</v>
      </c>
      <c r="B30" s="32" t="s">
        <v>43</v>
      </c>
      <c r="C30" s="33">
        <v>22</v>
      </c>
      <c r="D30" s="33" t="s">
        <v>44</v>
      </c>
      <c r="E30" s="34" t="s">
        <v>45</v>
      </c>
      <c r="F30" s="39">
        <v>156.80000000000001</v>
      </c>
      <c r="G30" s="40">
        <v>155.06434735974051</v>
      </c>
      <c r="H30" s="37">
        <f t="shared" si="7"/>
        <v>3.876608683993513</v>
      </c>
      <c r="I30" s="41"/>
      <c r="J30" s="38">
        <f t="shared" si="5"/>
        <v>1.1193112213169714</v>
      </c>
      <c r="K30" s="67">
        <f t="shared" si="0"/>
        <v>0.44772448852678848</v>
      </c>
      <c r="M30" s="31" t="s">
        <v>46</v>
      </c>
      <c r="N30" s="34" t="s">
        <v>43</v>
      </c>
      <c r="O30" s="34">
        <v>22</v>
      </c>
      <c r="P30" s="33" t="s">
        <v>44</v>
      </c>
      <c r="Q30" s="34" t="s">
        <v>45</v>
      </c>
      <c r="R30" s="37"/>
      <c r="S30" s="37"/>
      <c r="T30" s="34"/>
      <c r="U30" s="34"/>
      <c r="V30" s="41"/>
      <c r="W30" s="55"/>
    </row>
    <row r="31" spans="1:23" x14ac:dyDescent="0.25">
      <c r="A31" s="31" t="s">
        <v>73</v>
      </c>
      <c r="B31" s="32" t="s">
        <v>43</v>
      </c>
      <c r="C31" s="33">
        <v>23</v>
      </c>
      <c r="D31" s="33" t="s">
        <v>44</v>
      </c>
      <c r="E31" s="34" t="s">
        <v>45</v>
      </c>
      <c r="F31" s="35" t="s">
        <v>83</v>
      </c>
      <c r="G31" s="40">
        <v>0</v>
      </c>
      <c r="H31" s="37"/>
      <c r="I31" s="41"/>
      <c r="J31" s="38"/>
      <c r="K31" s="67"/>
      <c r="M31" s="31" t="s">
        <v>73</v>
      </c>
      <c r="N31" s="34" t="s">
        <v>43</v>
      </c>
      <c r="O31" s="34">
        <v>23</v>
      </c>
      <c r="P31" s="33" t="s">
        <v>44</v>
      </c>
      <c r="Q31" s="34" t="s">
        <v>45</v>
      </c>
      <c r="R31" s="37"/>
      <c r="S31" s="56"/>
      <c r="T31" s="57"/>
      <c r="U31" s="34"/>
      <c r="V31" s="41"/>
      <c r="W31" s="55"/>
    </row>
    <row r="32" spans="1:23" x14ac:dyDescent="0.25">
      <c r="A32" s="31" t="s">
        <v>74</v>
      </c>
      <c r="B32" s="32" t="s">
        <v>43</v>
      </c>
      <c r="C32" s="33">
        <v>24</v>
      </c>
      <c r="D32" s="33" t="s">
        <v>44</v>
      </c>
      <c r="E32" s="34" t="s">
        <v>45</v>
      </c>
      <c r="F32" s="35" t="s">
        <v>83</v>
      </c>
      <c r="G32" s="40">
        <v>0</v>
      </c>
      <c r="H32" s="37"/>
      <c r="I32" s="41"/>
      <c r="J32" s="38"/>
      <c r="K32" s="67"/>
      <c r="M32" s="31" t="s">
        <v>74</v>
      </c>
      <c r="N32" s="34" t="s">
        <v>43</v>
      </c>
      <c r="O32" s="34">
        <v>24</v>
      </c>
      <c r="P32" s="33" t="s">
        <v>44</v>
      </c>
      <c r="Q32" s="34" t="s">
        <v>45</v>
      </c>
      <c r="R32" s="37"/>
      <c r="S32" s="56"/>
      <c r="T32" s="57"/>
      <c r="U32" s="34"/>
      <c r="V32" s="41"/>
      <c r="W32" s="55"/>
    </row>
    <row r="33" spans="1:23" x14ac:dyDescent="0.25">
      <c r="A33" s="13" t="s">
        <v>42</v>
      </c>
      <c r="B33" s="24" t="s">
        <v>13</v>
      </c>
      <c r="C33" s="15">
        <v>30</v>
      </c>
      <c r="D33" s="15" t="s">
        <v>29</v>
      </c>
      <c r="E33" s="14" t="s">
        <v>30</v>
      </c>
      <c r="F33" s="25">
        <v>57.5</v>
      </c>
      <c r="G33" s="25">
        <v>60.13</v>
      </c>
      <c r="H33" s="17">
        <f>0.05*G33</f>
        <v>3.0065000000000004</v>
      </c>
      <c r="I33" s="19">
        <v>4</v>
      </c>
      <c r="J33" s="19">
        <f t="shared" ref="J33:J35" si="8">((F33-G33)/G33)*100</f>
        <v>-4.3738566439381374</v>
      </c>
      <c r="K33" s="26">
        <v>-0.87</v>
      </c>
      <c r="M33" s="13" t="s">
        <v>42</v>
      </c>
      <c r="N33" s="14" t="s">
        <v>13</v>
      </c>
      <c r="O33" s="14">
        <v>30</v>
      </c>
      <c r="P33" s="15" t="s">
        <v>29</v>
      </c>
      <c r="Q33" s="14" t="s">
        <v>30</v>
      </c>
      <c r="R33" s="25">
        <f>F33</f>
        <v>57.5</v>
      </c>
      <c r="S33" s="25">
        <v>60</v>
      </c>
      <c r="T33" s="16">
        <v>1.84</v>
      </c>
      <c r="U33" s="14">
        <v>1</v>
      </c>
      <c r="V33" s="18">
        <f>((R33-S33)/S33)*100</f>
        <v>-4.1666666666666661</v>
      </c>
      <c r="W33" s="67">
        <v>-1.36</v>
      </c>
    </row>
    <row r="34" spans="1:23" x14ac:dyDescent="0.25">
      <c r="A34" s="13" t="s">
        <v>41</v>
      </c>
      <c r="B34" s="24" t="s">
        <v>13</v>
      </c>
      <c r="C34" s="15">
        <v>31</v>
      </c>
      <c r="D34" s="15" t="s">
        <v>29</v>
      </c>
      <c r="E34" s="14" t="s">
        <v>30</v>
      </c>
      <c r="F34" s="25">
        <v>97.8</v>
      </c>
      <c r="G34" s="28">
        <v>97.71</v>
      </c>
      <c r="H34" s="17">
        <f t="shared" ref="H34:H35" si="9">0.05*G34</f>
        <v>4.8855000000000004</v>
      </c>
      <c r="I34" s="19">
        <v>4</v>
      </c>
      <c r="J34" s="19">
        <f t="shared" si="8"/>
        <v>9.2109303039610499E-2</v>
      </c>
      <c r="K34" s="26">
        <v>0.02</v>
      </c>
      <c r="M34" s="13" t="s">
        <v>41</v>
      </c>
      <c r="N34" s="14" t="s">
        <v>13</v>
      </c>
      <c r="O34" s="14">
        <v>31</v>
      </c>
      <c r="P34" s="15" t="s">
        <v>29</v>
      </c>
      <c r="Q34" s="14" t="s">
        <v>30</v>
      </c>
      <c r="R34" s="25">
        <f t="shared" ref="R34:R45" si="10">F34</f>
        <v>97.8</v>
      </c>
      <c r="S34" s="25">
        <v>99.38</v>
      </c>
      <c r="T34" s="16">
        <v>2.3199999999999998</v>
      </c>
      <c r="U34" s="14">
        <v>1</v>
      </c>
      <c r="V34" s="18">
        <f t="shared" ref="V34:V59" si="11">((R34-S34)/S34)*100</f>
        <v>-1.5898571141074644</v>
      </c>
      <c r="W34" s="67">
        <v>-0.68</v>
      </c>
    </row>
    <row r="35" spans="1:23" x14ac:dyDescent="0.25">
      <c r="A35" s="13" t="s">
        <v>40</v>
      </c>
      <c r="B35" s="24" t="s">
        <v>13</v>
      </c>
      <c r="C35" s="15">
        <v>32</v>
      </c>
      <c r="D35" s="15" t="s">
        <v>29</v>
      </c>
      <c r="E35" s="14" t="s">
        <v>30</v>
      </c>
      <c r="F35" s="30">
        <v>185.1</v>
      </c>
      <c r="G35" s="28">
        <v>185.19</v>
      </c>
      <c r="H35" s="17">
        <f t="shared" si="9"/>
        <v>9.259500000000001</v>
      </c>
      <c r="I35" s="19">
        <v>4</v>
      </c>
      <c r="J35" s="19">
        <f t="shared" si="8"/>
        <v>-4.8598736432854589E-2</v>
      </c>
      <c r="K35" s="26">
        <v>-0.01</v>
      </c>
      <c r="M35" s="13" t="s">
        <v>40</v>
      </c>
      <c r="N35" s="14" t="s">
        <v>13</v>
      </c>
      <c r="O35" s="14">
        <v>32</v>
      </c>
      <c r="P35" s="15" t="s">
        <v>29</v>
      </c>
      <c r="Q35" s="14" t="s">
        <v>30</v>
      </c>
      <c r="R35" s="30">
        <f t="shared" si="10"/>
        <v>185.1</v>
      </c>
      <c r="S35" s="25">
        <v>187.9</v>
      </c>
      <c r="T35" s="16">
        <v>7.7</v>
      </c>
      <c r="U35" s="14">
        <v>1</v>
      </c>
      <c r="V35" s="18">
        <f t="shared" si="11"/>
        <v>-1.4901543374135238</v>
      </c>
      <c r="W35" s="67">
        <v>-0.36</v>
      </c>
    </row>
    <row r="36" spans="1:23" x14ac:dyDescent="0.25">
      <c r="A36" s="13" t="s">
        <v>39</v>
      </c>
      <c r="B36" s="24" t="s">
        <v>13</v>
      </c>
      <c r="C36" s="15">
        <v>33</v>
      </c>
      <c r="D36" s="15" t="s">
        <v>29</v>
      </c>
      <c r="E36" s="14" t="s">
        <v>30</v>
      </c>
      <c r="F36" s="25">
        <v>13.8</v>
      </c>
      <c r="G36" s="28">
        <v>16.190000000000001</v>
      </c>
      <c r="H36" s="17"/>
      <c r="I36" s="19"/>
      <c r="J36" s="19"/>
      <c r="K36" s="29"/>
      <c r="M36" s="13" t="s">
        <v>39</v>
      </c>
      <c r="N36" s="14" t="s">
        <v>13</v>
      </c>
      <c r="O36" s="14">
        <v>33</v>
      </c>
      <c r="P36" s="15" t="s">
        <v>29</v>
      </c>
      <c r="Q36" s="14" t="s">
        <v>30</v>
      </c>
      <c r="R36" s="25">
        <f t="shared" si="10"/>
        <v>13.8</v>
      </c>
      <c r="S36" s="16"/>
      <c r="T36" s="16"/>
      <c r="U36" s="14"/>
      <c r="V36" s="18"/>
      <c r="W36" s="29"/>
    </row>
    <row r="37" spans="1:23" x14ac:dyDescent="0.25">
      <c r="A37" s="13" t="s">
        <v>38</v>
      </c>
      <c r="B37" s="24" t="s">
        <v>13</v>
      </c>
      <c r="C37" s="15">
        <v>34</v>
      </c>
      <c r="D37" s="15" t="s">
        <v>29</v>
      </c>
      <c r="E37" s="14" t="s">
        <v>30</v>
      </c>
      <c r="F37" s="25">
        <v>14</v>
      </c>
      <c r="G37" s="28">
        <v>14.19</v>
      </c>
      <c r="H37" s="17"/>
      <c r="I37" s="19"/>
      <c r="J37" s="19"/>
      <c r="K37" s="29"/>
      <c r="M37" s="13" t="s">
        <v>38</v>
      </c>
      <c r="N37" s="14" t="s">
        <v>13</v>
      </c>
      <c r="O37" s="14">
        <v>34</v>
      </c>
      <c r="P37" s="15" t="s">
        <v>29</v>
      </c>
      <c r="Q37" s="14" t="s">
        <v>30</v>
      </c>
      <c r="R37" s="25">
        <f t="shared" si="10"/>
        <v>14</v>
      </c>
      <c r="S37" s="16"/>
      <c r="T37" s="16"/>
      <c r="U37" s="14"/>
      <c r="V37" s="18"/>
      <c r="W37" s="29"/>
    </row>
    <row r="38" spans="1:23" x14ac:dyDescent="0.25">
      <c r="A38" s="13" t="s">
        <v>37</v>
      </c>
      <c r="B38" s="24" t="s">
        <v>13</v>
      </c>
      <c r="C38" s="15">
        <v>35</v>
      </c>
      <c r="D38" s="15" t="s">
        <v>29</v>
      </c>
      <c r="E38" s="14" t="s">
        <v>30</v>
      </c>
      <c r="F38" s="25">
        <v>17.100000000000001</v>
      </c>
      <c r="G38" s="28">
        <v>19.52</v>
      </c>
      <c r="H38" s="17"/>
      <c r="I38" s="19"/>
      <c r="J38" s="19"/>
      <c r="K38" s="29"/>
      <c r="M38" s="13" t="s">
        <v>37</v>
      </c>
      <c r="N38" s="14" t="s">
        <v>13</v>
      </c>
      <c r="O38" s="14">
        <v>35</v>
      </c>
      <c r="P38" s="15" t="s">
        <v>29</v>
      </c>
      <c r="Q38" s="14" t="s">
        <v>30</v>
      </c>
      <c r="R38" s="25">
        <f t="shared" si="10"/>
        <v>17.100000000000001</v>
      </c>
      <c r="S38" s="16"/>
      <c r="T38" s="16"/>
      <c r="U38" s="14"/>
      <c r="V38" s="18"/>
      <c r="W38" s="29"/>
    </row>
    <row r="39" spans="1:23" x14ac:dyDescent="0.25">
      <c r="A39" s="13" t="s">
        <v>36</v>
      </c>
      <c r="B39" s="24" t="s">
        <v>13</v>
      </c>
      <c r="C39" s="15">
        <v>36</v>
      </c>
      <c r="D39" s="15" t="s">
        <v>29</v>
      </c>
      <c r="E39" s="14" t="s">
        <v>30</v>
      </c>
      <c r="F39" s="25">
        <v>61.7</v>
      </c>
      <c r="G39" s="28">
        <v>86.45</v>
      </c>
      <c r="H39" s="17"/>
      <c r="I39" s="19"/>
      <c r="J39" s="19"/>
      <c r="K39" s="29"/>
      <c r="M39" s="13" t="s">
        <v>36</v>
      </c>
      <c r="N39" s="14" t="s">
        <v>13</v>
      </c>
      <c r="O39" s="14">
        <v>36</v>
      </c>
      <c r="P39" s="15" t="s">
        <v>29</v>
      </c>
      <c r="Q39" s="14" t="s">
        <v>30</v>
      </c>
      <c r="R39" s="25">
        <f t="shared" si="10"/>
        <v>61.7</v>
      </c>
      <c r="S39" s="16"/>
      <c r="T39" s="16"/>
      <c r="U39" s="14"/>
      <c r="V39" s="18"/>
      <c r="W39" s="29"/>
    </row>
    <row r="40" spans="1:23" x14ac:dyDescent="0.25">
      <c r="A40" s="13" t="s">
        <v>35</v>
      </c>
      <c r="B40" s="24" t="s">
        <v>13</v>
      </c>
      <c r="C40" s="15">
        <v>37</v>
      </c>
      <c r="D40" s="15" t="s">
        <v>29</v>
      </c>
      <c r="E40" s="14" t="s">
        <v>30</v>
      </c>
      <c r="F40" s="25">
        <v>76.099999999999994</v>
      </c>
      <c r="G40" s="28">
        <v>108.23</v>
      </c>
      <c r="H40" s="17"/>
      <c r="I40" s="19"/>
      <c r="J40" s="19"/>
      <c r="K40" s="29"/>
      <c r="M40" s="13" t="s">
        <v>35</v>
      </c>
      <c r="N40" s="14" t="s">
        <v>13</v>
      </c>
      <c r="O40" s="14">
        <v>37</v>
      </c>
      <c r="P40" s="15" t="s">
        <v>29</v>
      </c>
      <c r="Q40" s="14" t="s">
        <v>30</v>
      </c>
      <c r="R40" s="25">
        <f t="shared" si="10"/>
        <v>76.099999999999994</v>
      </c>
      <c r="S40" s="16"/>
      <c r="T40" s="16"/>
      <c r="U40" s="14"/>
      <c r="V40" s="18"/>
      <c r="W40" s="29"/>
    </row>
    <row r="41" spans="1:23" x14ac:dyDescent="0.25">
      <c r="A41" s="13" t="s">
        <v>34</v>
      </c>
      <c r="B41" s="24" t="s">
        <v>13</v>
      </c>
      <c r="C41" s="15">
        <v>38</v>
      </c>
      <c r="D41" s="15" t="s">
        <v>29</v>
      </c>
      <c r="E41" s="14" t="s">
        <v>30</v>
      </c>
      <c r="F41" s="25">
        <v>94.5</v>
      </c>
      <c r="G41" s="28">
        <v>130</v>
      </c>
      <c r="H41" s="17"/>
      <c r="I41" s="19"/>
      <c r="J41" s="19"/>
      <c r="K41" s="29"/>
      <c r="M41" s="13" t="s">
        <v>34</v>
      </c>
      <c r="N41" s="14" t="s">
        <v>13</v>
      </c>
      <c r="O41" s="14">
        <v>38</v>
      </c>
      <c r="P41" s="15" t="s">
        <v>29</v>
      </c>
      <c r="Q41" s="14" t="s">
        <v>30</v>
      </c>
      <c r="R41" s="25">
        <f t="shared" si="10"/>
        <v>94.5</v>
      </c>
      <c r="S41" s="16"/>
      <c r="T41" s="16"/>
      <c r="U41" s="14"/>
      <c r="V41" s="18"/>
      <c r="W41" s="29"/>
    </row>
    <row r="42" spans="1:23" x14ac:dyDescent="0.25">
      <c r="A42" s="13" t="s">
        <v>33</v>
      </c>
      <c r="B42" s="24" t="s">
        <v>13</v>
      </c>
      <c r="C42" s="15">
        <v>39</v>
      </c>
      <c r="D42" s="15" t="s">
        <v>29</v>
      </c>
      <c r="E42" s="14" t="s">
        <v>30</v>
      </c>
      <c r="F42" s="30">
        <v>280</v>
      </c>
      <c r="G42" s="19">
        <v>251.09</v>
      </c>
      <c r="H42" s="17"/>
      <c r="I42" s="19"/>
      <c r="J42" s="19"/>
      <c r="K42" s="29"/>
      <c r="M42" s="13" t="s">
        <v>33</v>
      </c>
      <c r="N42" s="14" t="s">
        <v>13</v>
      </c>
      <c r="O42" s="14">
        <v>39</v>
      </c>
      <c r="P42" s="15" t="s">
        <v>29</v>
      </c>
      <c r="Q42" s="14" t="s">
        <v>30</v>
      </c>
      <c r="R42" s="30">
        <f t="shared" si="10"/>
        <v>280</v>
      </c>
      <c r="S42" s="16"/>
      <c r="T42" s="16"/>
      <c r="U42" s="14"/>
      <c r="V42" s="18"/>
      <c r="W42" s="29"/>
    </row>
    <row r="43" spans="1:23" x14ac:dyDescent="0.25">
      <c r="A43" s="13" t="s">
        <v>32</v>
      </c>
      <c r="B43" s="24" t="s">
        <v>13</v>
      </c>
      <c r="C43" s="15">
        <v>40</v>
      </c>
      <c r="D43" s="15" t="s">
        <v>29</v>
      </c>
      <c r="E43" s="14" t="s">
        <v>30</v>
      </c>
      <c r="F43" s="30">
        <v>209</v>
      </c>
      <c r="G43" s="19">
        <v>184.27</v>
      </c>
      <c r="H43" s="17"/>
      <c r="I43" s="19"/>
      <c r="J43" s="19"/>
      <c r="K43" s="29"/>
      <c r="M43" s="13" t="s">
        <v>32</v>
      </c>
      <c r="N43" s="14" t="s">
        <v>13</v>
      </c>
      <c r="O43" s="14">
        <v>40</v>
      </c>
      <c r="P43" s="15" t="s">
        <v>29</v>
      </c>
      <c r="Q43" s="14" t="s">
        <v>30</v>
      </c>
      <c r="R43" s="30">
        <f t="shared" si="10"/>
        <v>209</v>
      </c>
      <c r="S43" s="16"/>
      <c r="T43" s="16"/>
      <c r="U43" s="14"/>
      <c r="V43" s="18"/>
      <c r="W43" s="29"/>
    </row>
    <row r="44" spans="1:23" x14ac:dyDescent="0.25">
      <c r="A44" s="13" t="s">
        <v>31</v>
      </c>
      <c r="B44" s="24" t="s">
        <v>13</v>
      </c>
      <c r="C44" s="15">
        <v>41</v>
      </c>
      <c r="D44" s="15" t="s">
        <v>29</v>
      </c>
      <c r="E44" s="14" t="s">
        <v>30</v>
      </c>
      <c r="F44" s="30">
        <v>246</v>
      </c>
      <c r="G44" s="28">
        <v>210.23</v>
      </c>
      <c r="H44" s="17"/>
      <c r="I44" s="19"/>
      <c r="J44" s="19"/>
      <c r="K44" s="29"/>
      <c r="M44" s="13" t="s">
        <v>31</v>
      </c>
      <c r="N44" s="14" t="s">
        <v>13</v>
      </c>
      <c r="O44" s="14">
        <v>41</v>
      </c>
      <c r="P44" s="15" t="s">
        <v>29</v>
      </c>
      <c r="Q44" s="14" t="s">
        <v>30</v>
      </c>
      <c r="R44" s="30">
        <f t="shared" si="10"/>
        <v>246</v>
      </c>
      <c r="S44" s="25"/>
      <c r="T44" s="16"/>
      <c r="U44" s="14"/>
      <c r="V44" s="18"/>
      <c r="W44" s="29"/>
    </row>
    <row r="45" spans="1:23" x14ac:dyDescent="0.25">
      <c r="A45" s="13" t="s">
        <v>28</v>
      </c>
      <c r="B45" s="24" t="s">
        <v>13</v>
      </c>
      <c r="C45" s="15">
        <v>42</v>
      </c>
      <c r="D45" s="15" t="s">
        <v>29</v>
      </c>
      <c r="E45" s="14" t="s">
        <v>30</v>
      </c>
      <c r="F45" s="25">
        <v>98.8</v>
      </c>
      <c r="G45" s="28">
        <v>97.71</v>
      </c>
      <c r="H45" s="17">
        <f t="shared" ref="H45" si="12">0.05*G45</f>
        <v>4.8855000000000004</v>
      </c>
      <c r="I45" s="19">
        <v>4</v>
      </c>
      <c r="J45" s="19">
        <f t="shared" ref="J45:J47" si="13">((F45-G45)/G45)*100</f>
        <v>1.1155460034796882</v>
      </c>
      <c r="K45" s="26">
        <v>0.22</v>
      </c>
      <c r="M45" s="13" t="s">
        <v>28</v>
      </c>
      <c r="N45" s="14" t="s">
        <v>13</v>
      </c>
      <c r="O45" s="14">
        <v>42</v>
      </c>
      <c r="P45" s="15" t="s">
        <v>29</v>
      </c>
      <c r="Q45" s="14" t="s">
        <v>30</v>
      </c>
      <c r="R45" s="25">
        <f t="shared" si="10"/>
        <v>98.8</v>
      </c>
      <c r="S45" s="25">
        <v>102.2</v>
      </c>
      <c r="T45" s="16">
        <v>5.4</v>
      </c>
      <c r="U45" s="14">
        <v>1</v>
      </c>
      <c r="V45" s="18">
        <f t="shared" si="11"/>
        <v>-3.32681017612525</v>
      </c>
      <c r="W45" s="67">
        <v>-0.63</v>
      </c>
    </row>
    <row r="46" spans="1:23" x14ac:dyDescent="0.25">
      <c r="A46" s="31" t="s">
        <v>26</v>
      </c>
      <c r="B46" s="32" t="s">
        <v>13</v>
      </c>
      <c r="C46" s="33">
        <v>43</v>
      </c>
      <c r="D46" s="33" t="s">
        <v>27</v>
      </c>
      <c r="E46" s="34" t="s">
        <v>23</v>
      </c>
      <c r="F46" s="66">
        <v>107</v>
      </c>
      <c r="G46" s="68">
        <v>107.1</v>
      </c>
      <c r="H46" s="37">
        <f>0.05*G46</f>
        <v>5.3550000000000004</v>
      </c>
      <c r="I46" s="41">
        <v>4</v>
      </c>
      <c r="J46" s="41">
        <f t="shared" si="13"/>
        <v>-9.3370681605970424E-2</v>
      </c>
      <c r="K46" s="67">
        <v>-0.01</v>
      </c>
      <c r="M46" s="31" t="s">
        <v>26</v>
      </c>
      <c r="N46" s="32" t="s">
        <v>13</v>
      </c>
      <c r="O46" s="33">
        <v>43</v>
      </c>
      <c r="P46" s="33" t="s">
        <v>27</v>
      </c>
      <c r="Q46" s="34" t="s">
        <v>23</v>
      </c>
      <c r="R46" s="66">
        <f>F46</f>
        <v>107</v>
      </c>
      <c r="S46" s="68">
        <v>106.8</v>
      </c>
      <c r="T46" s="37">
        <v>2.8</v>
      </c>
      <c r="U46" s="34" t="s">
        <v>75</v>
      </c>
      <c r="V46" s="41">
        <f t="shared" si="11"/>
        <v>0.18726591760299893</v>
      </c>
      <c r="W46" s="67">
        <v>7.0000000000000007E-2</v>
      </c>
    </row>
    <row r="47" spans="1:23" x14ac:dyDescent="0.25">
      <c r="A47" s="31" t="s">
        <v>24</v>
      </c>
      <c r="B47" s="32" t="s">
        <v>13</v>
      </c>
      <c r="C47" s="33">
        <v>44</v>
      </c>
      <c r="D47" s="33" t="s">
        <v>27</v>
      </c>
      <c r="E47" s="34" t="s">
        <v>23</v>
      </c>
      <c r="F47" s="40">
        <v>42.6</v>
      </c>
      <c r="G47" s="68">
        <v>42.29</v>
      </c>
      <c r="H47" s="37">
        <f>0.05*G47</f>
        <v>2.1145</v>
      </c>
      <c r="I47" s="41">
        <v>4</v>
      </c>
      <c r="J47" s="41">
        <f t="shared" si="13"/>
        <v>0.73303381414046409</v>
      </c>
      <c r="K47" s="67">
        <v>0.15</v>
      </c>
      <c r="M47" s="31" t="s">
        <v>24</v>
      </c>
      <c r="N47" s="32" t="s">
        <v>13</v>
      </c>
      <c r="O47" s="33">
        <v>44</v>
      </c>
      <c r="P47" s="33" t="s">
        <v>27</v>
      </c>
      <c r="Q47" s="34" t="s">
        <v>23</v>
      </c>
      <c r="R47" s="40">
        <f t="shared" ref="R47:R71" si="14">F47</f>
        <v>42.6</v>
      </c>
      <c r="S47" s="68">
        <v>42.38</v>
      </c>
      <c r="T47" s="37">
        <v>1.85</v>
      </c>
      <c r="U47" s="34" t="s">
        <v>75</v>
      </c>
      <c r="V47" s="41">
        <f t="shared" si="11"/>
        <v>0.51911278905143665</v>
      </c>
      <c r="W47" s="67">
        <v>0.12</v>
      </c>
    </row>
    <row r="48" spans="1:23" x14ac:dyDescent="0.25">
      <c r="A48" s="31" t="s">
        <v>20</v>
      </c>
      <c r="B48" s="32" t="s">
        <v>13</v>
      </c>
      <c r="C48" s="33">
        <v>45</v>
      </c>
      <c r="D48" s="33" t="s">
        <v>27</v>
      </c>
      <c r="E48" s="34" t="s">
        <v>23</v>
      </c>
      <c r="F48" s="66">
        <v>157</v>
      </c>
      <c r="G48" s="68">
        <v>159.69999999999999</v>
      </c>
      <c r="H48" s="37">
        <f t="shared" ref="H48" si="15">0.05*G48</f>
        <v>7.9849999999999994</v>
      </c>
      <c r="I48" s="41">
        <v>4</v>
      </c>
      <c r="J48" s="41">
        <f t="shared" ref="J48:J59" si="16">((F48-G48)/G48)*100</f>
        <v>-1.6906700062617339</v>
      </c>
      <c r="K48" s="67">
        <v>-0.33</v>
      </c>
      <c r="M48" s="31" t="s">
        <v>20</v>
      </c>
      <c r="N48" s="32" t="s">
        <v>13</v>
      </c>
      <c r="O48" s="33">
        <v>45</v>
      </c>
      <c r="P48" s="33" t="s">
        <v>27</v>
      </c>
      <c r="Q48" s="34" t="s">
        <v>23</v>
      </c>
      <c r="R48" s="66">
        <f t="shared" si="14"/>
        <v>157</v>
      </c>
      <c r="S48" s="68">
        <v>158.9</v>
      </c>
      <c r="T48" s="37">
        <v>3.6</v>
      </c>
      <c r="U48" s="34" t="s">
        <v>75</v>
      </c>
      <c r="V48" s="41">
        <f t="shared" si="11"/>
        <v>-1.1957205789804943</v>
      </c>
      <c r="W48" s="67">
        <v>-0.53</v>
      </c>
    </row>
    <row r="49" spans="1:23" x14ac:dyDescent="0.25">
      <c r="A49" s="31" t="s">
        <v>22</v>
      </c>
      <c r="B49" s="32" t="s">
        <v>13</v>
      </c>
      <c r="C49" s="33">
        <v>46</v>
      </c>
      <c r="D49" s="33" t="s">
        <v>25</v>
      </c>
      <c r="E49" s="34" t="s">
        <v>23</v>
      </c>
      <c r="F49" s="40">
        <v>66</v>
      </c>
      <c r="G49" s="68">
        <v>69.260000000000005</v>
      </c>
      <c r="H49" s="37">
        <f t="shared" ref="H49:H53" si="17">0.075*G49</f>
        <v>5.1945000000000006</v>
      </c>
      <c r="I49" s="41">
        <v>4</v>
      </c>
      <c r="J49" s="41">
        <f t="shared" si="16"/>
        <v>-4.706901530464922</v>
      </c>
      <c r="K49" s="67">
        <v>-0.63</v>
      </c>
      <c r="M49" s="31" t="s">
        <v>22</v>
      </c>
      <c r="N49" s="32" t="s">
        <v>13</v>
      </c>
      <c r="O49" s="33">
        <v>46</v>
      </c>
      <c r="P49" s="33" t="s">
        <v>25</v>
      </c>
      <c r="Q49" s="34" t="s">
        <v>23</v>
      </c>
      <c r="R49" s="40">
        <f t="shared" si="14"/>
        <v>66</v>
      </c>
      <c r="S49" s="68">
        <v>64.47</v>
      </c>
      <c r="T49" s="37">
        <v>9.86</v>
      </c>
      <c r="U49" s="34" t="s">
        <v>75</v>
      </c>
      <c r="V49" s="41">
        <f t="shared" si="11"/>
        <v>2.3731968357375544</v>
      </c>
      <c r="W49" s="67">
        <v>0.16</v>
      </c>
    </row>
    <row r="50" spans="1:23" x14ac:dyDescent="0.25">
      <c r="A50" s="31" t="s">
        <v>26</v>
      </c>
      <c r="B50" s="32" t="s">
        <v>13</v>
      </c>
      <c r="C50" s="33">
        <v>47</v>
      </c>
      <c r="D50" s="33" t="s">
        <v>25</v>
      </c>
      <c r="E50" s="34" t="s">
        <v>23</v>
      </c>
      <c r="F50" s="40">
        <v>98.4</v>
      </c>
      <c r="G50" s="68">
        <v>99.23</v>
      </c>
      <c r="H50" s="37">
        <f t="shared" si="17"/>
        <v>7.4422499999999996</v>
      </c>
      <c r="I50" s="41">
        <v>4</v>
      </c>
      <c r="J50" s="41">
        <f t="shared" si="16"/>
        <v>-0.83644059256273129</v>
      </c>
      <c r="K50" s="67">
        <v>-0.11</v>
      </c>
      <c r="M50" s="31" t="s">
        <v>26</v>
      </c>
      <c r="N50" s="32" t="s">
        <v>13</v>
      </c>
      <c r="O50" s="33">
        <v>47</v>
      </c>
      <c r="P50" s="33" t="s">
        <v>25</v>
      </c>
      <c r="Q50" s="34" t="s">
        <v>23</v>
      </c>
      <c r="R50" s="40">
        <f t="shared" si="14"/>
        <v>98.4</v>
      </c>
      <c r="S50" s="68">
        <v>96.58</v>
      </c>
      <c r="T50" s="37">
        <v>8.02</v>
      </c>
      <c r="U50" s="34" t="s">
        <v>75</v>
      </c>
      <c r="V50" s="41">
        <f t="shared" si="11"/>
        <v>1.8844481259059922</v>
      </c>
      <c r="W50" s="67">
        <v>0.23</v>
      </c>
    </row>
    <row r="51" spans="1:23" x14ac:dyDescent="0.25">
      <c r="A51" s="31" t="s">
        <v>21</v>
      </c>
      <c r="B51" s="32" t="s">
        <v>13</v>
      </c>
      <c r="C51" s="33">
        <v>48</v>
      </c>
      <c r="D51" s="33" t="s">
        <v>25</v>
      </c>
      <c r="E51" s="34" t="s">
        <v>23</v>
      </c>
      <c r="F51" s="40">
        <v>77.599999999999994</v>
      </c>
      <c r="G51" s="68">
        <v>75.05</v>
      </c>
      <c r="H51" s="37">
        <f>0.075*G51</f>
        <v>5.6287499999999993</v>
      </c>
      <c r="I51" s="41">
        <v>4</v>
      </c>
      <c r="J51" s="41">
        <f t="shared" si="16"/>
        <v>3.3977348434377044</v>
      </c>
      <c r="K51" s="67">
        <v>0.45</v>
      </c>
      <c r="M51" s="31" t="s">
        <v>21</v>
      </c>
      <c r="N51" s="32" t="s">
        <v>13</v>
      </c>
      <c r="O51" s="33">
        <v>48</v>
      </c>
      <c r="P51" s="33" t="s">
        <v>25</v>
      </c>
      <c r="Q51" s="34" t="s">
        <v>23</v>
      </c>
      <c r="R51" s="40">
        <f t="shared" si="14"/>
        <v>77.599999999999994</v>
      </c>
      <c r="S51" s="68">
        <v>77.2</v>
      </c>
      <c r="T51" s="37">
        <v>7.02</v>
      </c>
      <c r="U51" s="34" t="s">
        <v>75</v>
      </c>
      <c r="V51" s="41">
        <f t="shared" si="11"/>
        <v>0.5181347150258957</v>
      </c>
      <c r="W51" s="67">
        <v>0.06</v>
      </c>
    </row>
    <row r="52" spans="1:23" x14ac:dyDescent="0.25">
      <c r="A52" s="31" t="s">
        <v>20</v>
      </c>
      <c r="B52" s="32" t="s">
        <v>13</v>
      </c>
      <c r="C52" s="33">
        <v>49</v>
      </c>
      <c r="D52" s="33" t="s">
        <v>25</v>
      </c>
      <c r="E52" s="34" t="s">
        <v>23</v>
      </c>
      <c r="F52" s="66">
        <v>121</v>
      </c>
      <c r="G52" s="68">
        <v>124.8</v>
      </c>
      <c r="H52" s="37">
        <f t="shared" si="17"/>
        <v>9.36</v>
      </c>
      <c r="I52" s="41">
        <v>4</v>
      </c>
      <c r="J52" s="41">
        <f t="shared" si="16"/>
        <v>-3.0448717948717929</v>
      </c>
      <c r="K52" s="67">
        <v>-0.41</v>
      </c>
      <c r="M52" s="31" t="s">
        <v>20</v>
      </c>
      <c r="N52" s="32" t="s">
        <v>13</v>
      </c>
      <c r="O52" s="33">
        <v>49</v>
      </c>
      <c r="P52" s="33" t="s">
        <v>25</v>
      </c>
      <c r="Q52" s="34" t="s">
        <v>23</v>
      </c>
      <c r="R52" s="66">
        <f t="shared" si="14"/>
        <v>121</v>
      </c>
      <c r="S52" s="68">
        <v>117.5</v>
      </c>
      <c r="T52" s="37">
        <v>9.6</v>
      </c>
      <c r="U52" s="34" t="s">
        <v>75</v>
      </c>
      <c r="V52" s="41">
        <f t="shared" si="11"/>
        <v>2.9787234042553195</v>
      </c>
      <c r="W52" s="67">
        <v>0.36</v>
      </c>
    </row>
    <row r="53" spans="1:23" x14ac:dyDescent="0.25">
      <c r="A53" s="31" t="s">
        <v>19</v>
      </c>
      <c r="B53" s="32" t="s">
        <v>13</v>
      </c>
      <c r="C53" s="33">
        <v>50</v>
      </c>
      <c r="D53" s="33" t="s">
        <v>25</v>
      </c>
      <c r="E53" s="34" t="s">
        <v>23</v>
      </c>
      <c r="F53" s="40">
        <v>65.3</v>
      </c>
      <c r="G53" s="68">
        <v>67.34</v>
      </c>
      <c r="H53" s="37">
        <f t="shared" si="17"/>
        <v>5.0505000000000004</v>
      </c>
      <c r="I53" s="41">
        <v>4</v>
      </c>
      <c r="J53" s="41">
        <f t="shared" si="16"/>
        <v>-3.0294030294030385</v>
      </c>
      <c r="K53" s="67">
        <v>-0.4</v>
      </c>
      <c r="M53" s="31" t="s">
        <v>19</v>
      </c>
      <c r="N53" s="32" t="s">
        <v>13</v>
      </c>
      <c r="O53" s="33">
        <v>50</v>
      </c>
      <c r="P53" s="33" t="s">
        <v>25</v>
      </c>
      <c r="Q53" s="34" t="s">
        <v>23</v>
      </c>
      <c r="R53" s="40">
        <f t="shared" si="14"/>
        <v>65.3</v>
      </c>
      <c r="S53" s="68">
        <v>63.04</v>
      </c>
      <c r="T53" s="37">
        <v>8.44</v>
      </c>
      <c r="U53" s="34" t="s">
        <v>75</v>
      </c>
      <c r="V53" s="41">
        <f t="shared" si="11"/>
        <v>3.5850253807106567</v>
      </c>
      <c r="W53" s="67">
        <v>0.27</v>
      </c>
    </row>
    <row r="54" spans="1:23" x14ac:dyDescent="0.25">
      <c r="A54" s="31" t="s">
        <v>16</v>
      </c>
      <c r="B54" s="32" t="s">
        <v>13</v>
      </c>
      <c r="C54" s="33">
        <v>51</v>
      </c>
      <c r="D54" s="33" t="s">
        <v>76</v>
      </c>
      <c r="E54" s="34" t="s">
        <v>23</v>
      </c>
      <c r="F54" s="40">
        <v>38</v>
      </c>
      <c r="G54" s="68">
        <v>42.32</v>
      </c>
      <c r="H54" s="37">
        <v>4.91</v>
      </c>
      <c r="I54" s="34">
        <v>4</v>
      </c>
      <c r="J54" s="41">
        <f t="shared" si="16"/>
        <v>-10.207939508506616</v>
      </c>
      <c r="K54" s="67">
        <v>-0.88</v>
      </c>
      <c r="M54" s="31" t="s">
        <v>16</v>
      </c>
      <c r="N54" s="32" t="s">
        <v>13</v>
      </c>
      <c r="O54" s="33">
        <v>51</v>
      </c>
      <c r="P54" s="33" t="s">
        <v>76</v>
      </c>
      <c r="Q54" s="34" t="s">
        <v>23</v>
      </c>
      <c r="R54" s="40">
        <f t="shared" si="14"/>
        <v>38</v>
      </c>
      <c r="S54" s="68">
        <v>36.159999999999997</v>
      </c>
      <c r="T54" s="37">
        <v>4.5999999999999996</v>
      </c>
      <c r="U54" s="34" t="s">
        <v>75</v>
      </c>
      <c r="V54" s="41">
        <f t="shared" si="11"/>
        <v>5.0884955752212493</v>
      </c>
      <c r="W54" s="67">
        <v>0.4</v>
      </c>
    </row>
    <row r="55" spans="1:23" x14ac:dyDescent="0.25">
      <c r="A55" s="31" t="s">
        <v>12</v>
      </c>
      <c r="B55" s="32" t="s">
        <v>13</v>
      </c>
      <c r="C55" s="33">
        <v>52</v>
      </c>
      <c r="D55" s="33" t="s">
        <v>76</v>
      </c>
      <c r="E55" s="34" t="s">
        <v>23</v>
      </c>
      <c r="F55" s="66">
        <v>123</v>
      </c>
      <c r="G55" s="68">
        <v>116.3</v>
      </c>
      <c r="H55" s="37">
        <f t="shared" ref="H55:H59" si="18">0.05*G55</f>
        <v>5.8150000000000004</v>
      </c>
      <c r="I55" s="34">
        <v>4</v>
      </c>
      <c r="J55" s="41">
        <f t="shared" si="16"/>
        <v>5.7609630266552045</v>
      </c>
      <c r="K55" s="67">
        <v>1.1499999999999999</v>
      </c>
      <c r="M55" s="31" t="s">
        <v>12</v>
      </c>
      <c r="N55" s="32" t="s">
        <v>13</v>
      </c>
      <c r="O55" s="33">
        <v>52</v>
      </c>
      <c r="P55" s="33" t="s">
        <v>76</v>
      </c>
      <c r="Q55" s="34" t="s">
        <v>23</v>
      </c>
      <c r="R55" s="66">
        <f t="shared" si="14"/>
        <v>123</v>
      </c>
      <c r="S55" s="68">
        <v>112.3</v>
      </c>
      <c r="T55" s="37">
        <v>5.5</v>
      </c>
      <c r="U55" s="34" t="s">
        <v>75</v>
      </c>
      <c r="V55" s="41">
        <f t="shared" si="11"/>
        <v>9.5280498664292104</v>
      </c>
      <c r="W55" s="67">
        <v>1.93</v>
      </c>
    </row>
    <row r="56" spans="1:23" x14ac:dyDescent="0.25">
      <c r="A56" s="31" t="s">
        <v>26</v>
      </c>
      <c r="B56" s="32" t="s">
        <v>13</v>
      </c>
      <c r="C56" s="33">
        <v>53</v>
      </c>
      <c r="D56" s="33" t="s">
        <v>76</v>
      </c>
      <c r="E56" s="34" t="s">
        <v>23</v>
      </c>
      <c r="F56" s="66">
        <v>154</v>
      </c>
      <c r="G56" s="68">
        <v>146.80000000000001</v>
      </c>
      <c r="H56" s="37">
        <f t="shared" si="18"/>
        <v>7.3400000000000007</v>
      </c>
      <c r="I56" s="34">
        <v>4</v>
      </c>
      <c r="J56" s="41">
        <f t="shared" si="16"/>
        <v>4.9046321525885475</v>
      </c>
      <c r="K56" s="67">
        <v>0.98</v>
      </c>
      <c r="M56" s="31" t="s">
        <v>26</v>
      </c>
      <c r="N56" s="32" t="s">
        <v>13</v>
      </c>
      <c r="O56" s="33">
        <v>53</v>
      </c>
      <c r="P56" s="33" t="s">
        <v>76</v>
      </c>
      <c r="Q56" s="34" t="s">
        <v>23</v>
      </c>
      <c r="R56" s="66">
        <f t="shared" si="14"/>
        <v>154</v>
      </c>
      <c r="S56" s="68">
        <v>142.4</v>
      </c>
      <c r="T56" s="37">
        <v>5.9</v>
      </c>
      <c r="U56" s="34" t="s">
        <v>75</v>
      </c>
      <c r="V56" s="41">
        <f t="shared" si="11"/>
        <v>8.1460674157303341</v>
      </c>
      <c r="W56" s="67">
        <v>1.95</v>
      </c>
    </row>
    <row r="57" spans="1:23" x14ac:dyDescent="0.25">
      <c r="A57" s="31" t="s">
        <v>24</v>
      </c>
      <c r="B57" s="32" t="s">
        <v>13</v>
      </c>
      <c r="C57" s="33">
        <v>54</v>
      </c>
      <c r="D57" s="33" t="s">
        <v>76</v>
      </c>
      <c r="E57" s="34" t="s">
        <v>23</v>
      </c>
      <c r="F57" s="66">
        <v>198</v>
      </c>
      <c r="G57" s="68">
        <v>196.4</v>
      </c>
      <c r="H57" s="37">
        <f t="shared" si="18"/>
        <v>9.82</v>
      </c>
      <c r="I57" s="34">
        <v>4</v>
      </c>
      <c r="J57" s="41">
        <f t="shared" si="16"/>
        <v>0.8146639511201601</v>
      </c>
      <c r="K57" s="67">
        <v>0.16</v>
      </c>
      <c r="M57" s="31" t="s">
        <v>24</v>
      </c>
      <c r="N57" s="32" t="s">
        <v>13</v>
      </c>
      <c r="O57" s="33">
        <v>54</v>
      </c>
      <c r="P57" s="33" t="s">
        <v>76</v>
      </c>
      <c r="Q57" s="34" t="s">
        <v>23</v>
      </c>
      <c r="R57" s="66">
        <f t="shared" si="14"/>
        <v>198</v>
      </c>
      <c r="S57" s="68">
        <v>189.9</v>
      </c>
      <c r="T57" s="37">
        <v>8.8000000000000007</v>
      </c>
      <c r="U57" s="34" t="s">
        <v>75</v>
      </c>
      <c r="V57" s="41">
        <f t="shared" si="11"/>
        <v>4.2654028436018923</v>
      </c>
      <c r="W57" s="67">
        <v>0.91</v>
      </c>
    </row>
    <row r="58" spans="1:23" x14ac:dyDescent="0.25">
      <c r="A58" s="31" t="s">
        <v>20</v>
      </c>
      <c r="B58" s="32" t="s">
        <v>13</v>
      </c>
      <c r="C58" s="33">
        <v>55</v>
      </c>
      <c r="D58" s="33" t="s">
        <v>76</v>
      </c>
      <c r="E58" s="34" t="s">
        <v>23</v>
      </c>
      <c r="F58" s="66">
        <v>119</v>
      </c>
      <c r="G58" s="68">
        <v>118.4</v>
      </c>
      <c r="H58" s="37">
        <f t="shared" si="18"/>
        <v>5.9200000000000008</v>
      </c>
      <c r="I58" s="34">
        <v>4</v>
      </c>
      <c r="J58" s="41">
        <f t="shared" si="16"/>
        <v>0.50675675675675191</v>
      </c>
      <c r="K58" s="67">
        <v>0.1</v>
      </c>
      <c r="M58" s="31" t="s">
        <v>20</v>
      </c>
      <c r="N58" s="32" t="s">
        <v>13</v>
      </c>
      <c r="O58" s="33">
        <v>55</v>
      </c>
      <c r="P58" s="33" t="s">
        <v>76</v>
      </c>
      <c r="Q58" s="34" t="s">
        <v>23</v>
      </c>
      <c r="R58" s="66">
        <f t="shared" si="14"/>
        <v>119</v>
      </c>
      <c r="S58" s="68">
        <v>108.5</v>
      </c>
      <c r="T58" s="37">
        <v>8.9</v>
      </c>
      <c r="U58" s="34" t="s">
        <v>75</v>
      </c>
      <c r="V58" s="41">
        <f t="shared" si="11"/>
        <v>9.67741935483871</v>
      </c>
      <c r="W58" s="67">
        <v>1.18</v>
      </c>
    </row>
    <row r="59" spans="1:23" x14ac:dyDescent="0.25">
      <c r="A59" s="31" t="s">
        <v>19</v>
      </c>
      <c r="B59" s="32" t="s">
        <v>13</v>
      </c>
      <c r="C59" s="33">
        <v>56</v>
      </c>
      <c r="D59" s="33" t="s">
        <v>76</v>
      </c>
      <c r="E59" s="34" t="s">
        <v>23</v>
      </c>
      <c r="F59" s="66">
        <v>174</v>
      </c>
      <c r="G59" s="68">
        <v>171.8</v>
      </c>
      <c r="H59" s="37">
        <f t="shared" si="18"/>
        <v>8.5900000000000016</v>
      </c>
      <c r="I59" s="34">
        <v>4</v>
      </c>
      <c r="J59" s="41">
        <f t="shared" si="16"/>
        <v>1.2805587892898653</v>
      </c>
      <c r="K59" s="67">
        <v>0.26</v>
      </c>
      <c r="M59" s="31" t="s">
        <v>19</v>
      </c>
      <c r="N59" s="32" t="s">
        <v>13</v>
      </c>
      <c r="O59" s="33">
        <v>56</v>
      </c>
      <c r="P59" s="33" t="s">
        <v>76</v>
      </c>
      <c r="Q59" s="34" t="s">
        <v>23</v>
      </c>
      <c r="R59" s="66">
        <f t="shared" si="14"/>
        <v>174</v>
      </c>
      <c r="S59" s="68">
        <v>164.9</v>
      </c>
      <c r="T59" s="37">
        <v>8</v>
      </c>
      <c r="U59" s="34" t="s">
        <v>75</v>
      </c>
      <c r="V59" s="41">
        <f t="shared" si="11"/>
        <v>5.5184960582170977</v>
      </c>
      <c r="W59" s="67">
        <v>1.1299999999999999</v>
      </c>
    </row>
    <row r="60" spans="1:23" x14ac:dyDescent="0.25">
      <c r="A60" s="31" t="s">
        <v>17</v>
      </c>
      <c r="B60" s="32" t="s">
        <v>13</v>
      </c>
      <c r="C60" s="33">
        <v>57</v>
      </c>
      <c r="D60" s="33" t="s">
        <v>76</v>
      </c>
      <c r="E60" s="34" t="s">
        <v>23</v>
      </c>
      <c r="F60" s="66">
        <v>125</v>
      </c>
      <c r="G60" s="68">
        <v>116.6</v>
      </c>
      <c r="H60" s="37">
        <f t="shared" ref="H60" si="19">0.05*G60</f>
        <v>5.83</v>
      </c>
      <c r="I60" s="34">
        <v>4</v>
      </c>
      <c r="J60" s="41">
        <f t="shared" ref="J60" si="20">((F60-G60)/G60)*100</f>
        <v>7.204116638078907</v>
      </c>
      <c r="K60" s="67">
        <v>1.44</v>
      </c>
      <c r="M60" s="31" t="s">
        <v>17</v>
      </c>
      <c r="N60" s="32" t="s">
        <v>13</v>
      </c>
      <c r="O60" s="33">
        <v>57</v>
      </c>
      <c r="P60" s="33" t="s">
        <v>76</v>
      </c>
      <c r="Q60" s="34" t="s">
        <v>23</v>
      </c>
      <c r="R60" s="66">
        <f t="shared" si="14"/>
        <v>125</v>
      </c>
      <c r="S60" s="68">
        <v>115.1</v>
      </c>
      <c r="T60" s="37">
        <v>4.5999999999999996</v>
      </c>
      <c r="U60" s="34" t="s">
        <v>75</v>
      </c>
      <c r="V60" s="41">
        <f>R60-S60</f>
        <v>9.9000000000000057</v>
      </c>
      <c r="W60" s="67">
        <v>2.16</v>
      </c>
    </row>
    <row r="61" spans="1:23" x14ac:dyDescent="0.25">
      <c r="A61" s="31" t="s">
        <v>22</v>
      </c>
      <c r="B61" s="32" t="s">
        <v>13</v>
      </c>
      <c r="C61" s="33">
        <v>58</v>
      </c>
      <c r="D61" s="33" t="s">
        <v>18</v>
      </c>
      <c r="E61" s="34" t="s">
        <v>15</v>
      </c>
      <c r="F61" s="36">
        <v>15.75</v>
      </c>
      <c r="G61" s="37">
        <v>15.93</v>
      </c>
      <c r="H61" s="37">
        <v>0.15</v>
      </c>
      <c r="I61" s="34">
        <v>4</v>
      </c>
      <c r="J61" s="37">
        <f t="shared" ref="J61:J64" si="21">((F61-G61))</f>
        <v>-0.17999999999999972</v>
      </c>
      <c r="K61" s="67">
        <v>-1.2</v>
      </c>
      <c r="M61" s="31" t="s">
        <v>22</v>
      </c>
      <c r="N61" s="32" t="s">
        <v>13</v>
      </c>
      <c r="O61" s="33">
        <v>58</v>
      </c>
      <c r="P61" s="33" t="s">
        <v>18</v>
      </c>
      <c r="Q61" s="34" t="s">
        <v>15</v>
      </c>
      <c r="R61" s="36">
        <f t="shared" si="14"/>
        <v>15.75</v>
      </c>
      <c r="S61" s="37">
        <v>15.93</v>
      </c>
      <c r="T61" s="81">
        <v>0.09</v>
      </c>
      <c r="U61" s="34" t="s">
        <v>75</v>
      </c>
      <c r="V61" s="37">
        <f t="shared" ref="V61:V69" si="22">R61-S61</f>
        <v>-0.17999999999999972</v>
      </c>
      <c r="W61" s="67">
        <v>-2.1</v>
      </c>
    </row>
    <row r="62" spans="1:23" x14ac:dyDescent="0.25">
      <c r="A62" s="31" t="s">
        <v>16</v>
      </c>
      <c r="B62" s="32" t="s">
        <v>13</v>
      </c>
      <c r="C62" s="33">
        <v>59</v>
      </c>
      <c r="D62" s="33" t="s">
        <v>18</v>
      </c>
      <c r="E62" s="34" t="s">
        <v>15</v>
      </c>
      <c r="F62" s="36">
        <v>14.49</v>
      </c>
      <c r="G62" s="37">
        <v>14.7</v>
      </c>
      <c r="H62" s="37">
        <v>0.15</v>
      </c>
      <c r="I62" s="34">
        <v>4</v>
      </c>
      <c r="J62" s="37">
        <f t="shared" si="21"/>
        <v>-0.20999999999999908</v>
      </c>
      <c r="K62" s="67">
        <v>-1.4</v>
      </c>
      <c r="M62" s="31" t="s">
        <v>16</v>
      </c>
      <c r="N62" s="32" t="s">
        <v>13</v>
      </c>
      <c r="O62" s="33">
        <v>59</v>
      </c>
      <c r="P62" s="33" t="s">
        <v>18</v>
      </c>
      <c r="Q62" s="34" t="s">
        <v>15</v>
      </c>
      <c r="R62" s="36">
        <f t="shared" si="14"/>
        <v>14.49</v>
      </c>
      <c r="S62" s="37">
        <v>14.67</v>
      </c>
      <c r="T62" s="81">
        <v>0.08</v>
      </c>
      <c r="U62" s="34" t="s">
        <v>75</v>
      </c>
      <c r="V62" s="37">
        <f t="shared" si="22"/>
        <v>-0.17999999999999972</v>
      </c>
      <c r="W62" s="67">
        <v>-2.31</v>
      </c>
    </row>
    <row r="63" spans="1:23" x14ac:dyDescent="0.25">
      <c r="A63" s="31" t="s">
        <v>12</v>
      </c>
      <c r="B63" s="32" t="s">
        <v>13</v>
      </c>
      <c r="C63" s="33">
        <v>60</v>
      </c>
      <c r="D63" s="33" t="s">
        <v>18</v>
      </c>
      <c r="E63" s="34" t="s">
        <v>15</v>
      </c>
      <c r="F63" s="36">
        <v>7.91</v>
      </c>
      <c r="G63" s="37">
        <v>8.0299999999999994</v>
      </c>
      <c r="H63" s="37">
        <v>0.15</v>
      </c>
      <c r="I63" s="34">
        <v>4</v>
      </c>
      <c r="J63" s="37">
        <f t="shared" si="21"/>
        <v>-0.11999999999999922</v>
      </c>
      <c r="K63" s="67">
        <v>-0.8</v>
      </c>
      <c r="M63" s="31" t="s">
        <v>12</v>
      </c>
      <c r="N63" s="32" t="s">
        <v>13</v>
      </c>
      <c r="O63" s="33">
        <v>60</v>
      </c>
      <c r="P63" s="33" t="s">
        <v>18</v>
      </c>
      <c r="Q63" s="34" t="s">
        <v>15</v>
      </c>
      <c r="R63" s="36">
        <f t="shared" si="14"/>
        <v>7.91</v>
      </c>
      <c r="S63" s="37">
        <v>8.0259999999999998</v>
      </c>
      <c r="T63" s="81">
        <v>5.6000000000000001E-2</v>
      </c>
      <c r="U63" s="34" t="s">
        <v>75</v>
      </c>
      <c r="V63" s="37">
        <f t="shared" si="22"/>
        <v>-0.11599999999999966</v>
      </c>
      <c r="W63" s="67">
        <v>-2.0499999999999998</v>
      </c>
    </row>
    <row r="64" spans="1:23" x14ac:dyDescent="0.25">
      <c r="A64" s="31" t="s">
        <v>26</v>
      </c>
      <c r="B64" s="32" t="s">
        <v>13</v>
      </c>
      <c r="C64" s="33">
        <v>61</v>
      </c>
      <c r="D64" s="33" t="s">
        <v>18</v>
      </c>
      <c r="E64" s="34" t="s">
        <v>15</v>
      </c>
      <c r="F64" s="36">
        <v>7.2</v>
      </c>
      <c r="G64" s="37">
        <v>7.34</v>
      </c>
      <c r="H64" s="37">
        <v>0.15</v>
      </c>
      <c r="I64" s="34">
        <v>4</v>
      </c>
      <c r="J64" s="37">
        <f t="shared" si="21"/>
        <v>-0.13999999999999968</v>
      </c>
      <c r="K64" s="67">
        <v>-0.93</v>
      </c>
      <c r="M64" s="31" t="s">
        <v>26</v>
      </c>
      <c r="N64" s="32" t="s">
        <v>13</v>
      </c>
      <c r="O64" s="33">
        <v>61</v>
      </c>
      <c r="P64" s="33" t="s">
        <v>18</v>
      </c>
      <c r="Q64" s="34" t="s">
        <v>15</v>
      </c>
      <c r="R64" s="36">
        <f t="shared" si="14"/>
        <v>7.2</v>
      </c>
      <c r="S64" s="37">
        <v>7.3170000000000002</v>
      </c>
      <c r="T64" s="81">
        <v>5.8000000000000003E-2</v>
      </c>
      <c r="U64" s="34" t="s">
        <v>75</v>
      </c>
      <c r="V64" s="37">
        <f t="shared" si="22"/>
        <v>-0.11699999999999999</v>
      </c>
      <c r="W64" s="67">
        <v>-2.0099999999999998</v>
      </c>
    </row>
    <row r="65" spans="1:23" x14ac:dyDescent="0.25">
      <c r="A65" s="31" t="s">
        <v>21</v>
      </c>
      <c r="B65" s="32" t="s">
        <v>13</v>
      </c>
      <c r="C65" s="33">
        <v>62</v>
      </c>
      <c r="D65" s="33" t="s">
        <v>18</v>
      </c>
      <c r="E65" s="34" t="s">
        <v>15</v>
      </c>
      <c r="F65" s="36">
        <v>20.76</v>
      </c>
      <c r="G65" s="37">
        <v>20.94</v>
      </c>
      <c r="H65" s="37">
        <v>0.15</v>
      </c>
      <c r="I65" s="34">
        <v>4</v>
      </c>
      <c r="J65" s="37">
        <f t="shared" ref="J65:J69" si="23">((F65-G65))</f>
        <v>-0.17999999999999972</v>
      </c>
      <c r="K65" s="67">
        <v>-1.2</v>
      </c>
      <c r="M65" s="31" t="s">
        <v>21</v>
      </c>
      <c r="N65" s="32" t="s">
        <v>13</v>
      </c>
      <c r="O65" s="33">
        <v>62</v>
      </c>
      <c r="P65" s="33" t="s">
        <v>18</v>
      </c>
      <c r="Q65" s="34" t="s">
        <v>15</v>
      </c>
      <c r="R65" s="36">
        <f t="shared" si="14"/>
        <v>20.76</v>
      </c>
      <c r="S65" s="37">
        <v>20.9</v>
      </c>
      <c r="T65" s="81">
        <v>0.1</v>
      </c>
      <c r="U65" s="34" t="s">
        <v>75</v>
      </c>
      <c r="V65" s="37">
        <f t="shared" si="22"/>
        <v>-0.13999999999999702</v>
      </c>
      <c r="W65" s="67">
        <v>-1.4</v>
      </c>
    </row>
    <row r="66" spans="1:23" x14ac:dyDescent="0.25">
      <c r="A66" s="31" t="s">
        <v>24</v>
      </c>
      <c r="B66" s="32" t="s">
        <v>13</v>
      </c>
      <c r="C66" s="33">
        <v>63</v>
      </c>
      <c r="D66" s="33" t="s">
        <v>18</v>
      </c>
      <c r="E66" s="34" t="s">
        <v>15</v>
      </c>
      <c r="F66" s="36">
        <v>14.21</v>
      </c>
      <c r="G66" s="37">
        <v>14.39</v>
      </c>
      <c r="H66" s="37">
        <v>0.15</v>
      </c>
      <c r="I66" s="41">
        <v>4</v>
      </c>
      <c r="J66" s="37">
        <f t="shared" si="23"/>
        <v>-0.17999999999999972</v>
      </c>
      <c r="K66" s="67">
        <v>-1.2</v>
      </c>
      <c r="M66" s="31" t="s">
        <v>24</v>
      </c>
      <c r="N66" s="32" t="s">
        <v>13</v>
      </c>
      <c r="O66" s="33">
        <v>63</v>
      </c>
      <c r="P66" s="33" t="s">
        <v>18</v>
      </c>
      <c r="Q66" s="34" t="s">
        <v>15</v>
      </c>
      <c r="R66" s="36">
        <f t="shared" si="14"/>
        <v>14.21</v>
      </c>
      <c r="S66" s="37">
        <v>14.37</v>
      </c>
      <c r="T66" s="81">
        <v>0.08</v>
      </c>
      <c r="U66" s="34" t="s">
        <v>75</v>
      </c>
      <c r="V66" s="37">
        <f t="shared" si="22"/>
        <v>-0.15999999999999837</v>
      </c>
      <c r="W66" s="67">
        <v>-2.02</v>
      </c>
    </row>
    <row r="67" spans="1:23" x14ac:dyDescent="0.25">
      <c r="A67" s="31" t="s">
        <v>20</v>
      </c>
      <c r="B67" s="32" t="s">
        <v>13</v>
      </c>
      <c r="C67" s="33">
        <v>64</v>
      </c>
      <c r="D67" s="33" t="s">
        <v>18</v>
      </c>
      <c r="E67" s="34" t="s">
        <v>15</v>
      </c>
      <c r="F67" s="36">
        <v>0.48</v>
      </c>
      <c r="G67" s="37">
        <v>0.54</v>
      </c>
      <c r="H67" s="37">
        <v>0.15</v>
      </c>
      <c r="I67" s="41">
        <v>4</v>
      </c>
      <c r="J67" s="37">
        <f t="shared" si="23"/>
        <v>-6.0000000000000053E-2</v>
      </c>
      <c r="K67" s="67">
        <v>-0.4</v>
      </c>
      <c r="M67" s="31" t="s">
        <v>20</v>
      </c>
      <c r="N67" s="32" t="s">
        <v>13</v>
      </c>
      <c r="O67" s="33">
        <v>64</v>
      </c>
      <c r="P67" s="33" t="s">
        <v>18</v>
      </c>
      <c r="Q67" s="34" t="s">
        <v>15</v>
      </c>
      <c r="R67" s="36">
        <f t="shared" si="14"/>
        <v>0.48</v>
      </c>
      <c r="S67" s="37">
        <v>0.53129999999999999</v>
      </c>
      <c r="T67" s="81">
        <v>4.7699999999999999E-2</v>
      </c>
      <c r="U67" s="34" t="s">
        <v>75</v>
      </c>
      <c r="V67" s="37">
        <f t="shared" si="22"/>
        <v>-5.1300000000000012E-2</v>
      </c>
      <c r="W67" s="67">
        <v>-1.07</v>
      </c>
    </row>
    <row r="68" spans="1:23" x14ac:dyDescent="0.25">
      <c r="A68" s="31" t="s">
        <v>19</v>
      </c>
      <c r="B68" s="32" t="s">
        <v>13</v>
      </c>
      <c r="C68" s="33">
        <v>65</v>
      </c>
      <c r="D68" s="33" t="s">
        <v>18</v>
      </c>
      <c r="E68" s="34" t="s">
        <v>15</v>
      </c>
      <c r="F68" s="36">
        <v>7.93</v>
      </c>
      <c r="G68" s="37">
        <v>8.0399999999999991</v>
      </c>
      <c r="H68" s="37">
        <v>0.15</v>
      </c>
      <c r="I68" s="41">
        <v>4</v>
      </c>
      <c r="J68" s="37">
        <f t="shared" si="23"/>
        <v>-0.10999999999999943</v>
      </c>
      <c r="K68" s="67">
        <v>-0.73</v>
      </c>
      <c r="M68" s="31" t="s">
        <v>19</v>
      </c>
      <c r="N68" s="32" t="s">
        <v>13</v>
      </c>
      <c r="O68" s="33">
        <v>65</v>
      </c>
      <c r="P68" s="33" t="s">
        <v>18</v>
      </c>
      <c r="Q68" s="34" t="s">
        <v>15</v>
      </c>
      <c r="R68" s="36">
        <f t="shared" si="14"/>
        <v>7.93</v>
      </c>
      <c r="S68" s="37">
        <v>8.0259999999999998</v>
      </c>
      <c r="T68" s="81">
        <v>7.1999999999999995E-2</v>
      </c>
      <c r="U68" s="34" t="s">
        <v>75</v>
      </c>
      <c r="V68" s="37">
        <f t="shared" si="22"/>
        <v>-9.6000000000000085E-2</v>
      </c>
      <c r="W68" s="67">
        <v>-1.33</v>
      </c>
    </row>
    <row r="69" spans="1:23" x14ac:dyDescent="0.25">
      <c r="A69" s="31" t="s">
        <v>17</v>
      </c>
      <c r="B69" s="32" t="s">
        <v>13</v>
      </c>
      <c r="C69" s="33">
        <v>66</v>
      </c>
      <c r="D69" s="33" t="s">
        <v>18</v>
      </c>
      <c r="E69" s="34" t="s">
        <v>15</v>
      </c>
      <c r="F69" s="36">
        <v>6.48</v>
      </c>
      <c r="G69" s="37">
        <v>6.59</v>
      </c>
      <c r="H69" s="37">
        <v>0.15</v>
      </c>
      <c r="I69" s="41">
        <v>4</v>
      </c>
      <c r="J69" s="37">
        <f t="shared" si="23"/>
        <v>-0.10999999999999943</v>
      </c>
      <c r="K69" s="67">
        <v>-0.73</v>
      </c>
      <c r="M69" s="31" t="s">
        <v>17</v>
      </c>
      <c r="N69" s="32" t="s">
        <v>13</v>
      </c>
      <c r="O69" s="33">
        <v>66</v>
      </c>
      <c r="P69" s="33" t="s">
        <v>18</v>
      </c>
      <c r="Q69" s="34" t="s">
        <v>15</v>
      </c>
      <c r="R69" s="36">
        <f t="shared" si="14"/>
        <v>6.48</v>
      </c>
      <c r="S69" s="37">
        <v>6.5570000000000004</v>
      </c>
      <c r="T69" s="81">
        <v>8.6999999999999994E-2</v>
      </c>
      <c r="U69" s="34" t="s">
        <v>75</v>
      </c>
      <c r="V69" s="37">
        <f t="shared" si="22"/>
        <v>-7.6999999999999957E-2</v>
      </c>
      <c r="W69" s="67">
        <v>-0.89</v>
      </c>
    </row>
    <row r="70" spans="1:23" x14ac:dyDescent="0.25">
      <c r="A70" s="31" t="s">
        <v>26</v>
      </c>
      <c r="B70" s="32" t="s">
        <v>13</v>
      </c>
      <c r="C70" s="33">
        <v>67</v>
      </c>
      <c r="D70" s="33" t="s">
        <v>14</v>
      </c>
      <c r="E70" s="34" t="s">
        <v>15</v>
      </c>
      <c r="F70" s="36">
        <v>3.37</v>
      </c>
      <c r="G70" s="37">
        <v>3.41</v>
      </c>
      <c r="H70" s="37">
        <f>G70*0.05</f>
        <v>0.17050000000000001</v>
      </c>
      <c r="I70" s="41">
        <v>4</v>
      </c>
      <c r="J70" s="41">
        <f t="shared" ref="J70:J71" si="24">((F70-G70)/G70)*100</f>
        <v>-1.1730205278592385</v>
      </c>
      <c r="K70" s="67">
        <v>-0.23</v>
      </c>
      <c r="M70" s="31" t="s">
        <v>26</v>
      </c>
      <c r="N70" s="32" t="s">
        <v>13</v>
      </c>
      <c r="O70" s="33">
        <v>67</v>
      </c>
      <c r="P70" s="33" t="s">
        <v>14</v>
      </c>
      <c r="Q70" s="34" t="s">
        <v>15</v>
      </c>
      <c r="R70" s="36">
        <f t="shared" si="14"/>
        <v>3.37</v>
      </c>
      <c r="S70" s="37">
        <v>3.4750000000000001</v>
      </c>
      <c r="T70" s="81">
        <v>8.5999999999999993E-2</v>
      </c>
      <c r="U70" s="34" t="s">
        <v>75</v>
      </c>
      <c r="V70" s="41">
        <f>((R70-S70)/S70)*100</f>
        <v>-3.0215827338129491</v>
      </c>
      <c r="W70" s="67">
        <v>-1.22</v>
      </c>
    </row>
    <row r="71" spans="1:23" ht="15.75" thickBot="1" x14ac:dyDescent="0.3">
      <c r="A71" s="69" t="s">
        <v>20</v>
      </c>
      <c r="B71" s="70" t="s">
        <v>13</v>
      </c>
      <c r="C71" s="71">
        <v>68</v>
      </c>
      <c r="D71" s="71" t="s">
        <v>14</v>
      </c>
      <c r="E71" s="72" t="s">
        <v>15</v>
      </c>
      <c r="F71" s="73">
        <v>6.45</v>
      </c>
      <c r="G71" s="74">
        <v>6.47</v>
      </c>
      <c r="H71" s="74">
        <f>G71*0.05</f>
        <v>0.32350000000000001</v>
      </c>
      <c r="I71" s="75">
        <v>4</v>
      </c>
      <c r="J71" s="75">
        <f t="shared" si="24"/>
        <v>-0.30911901081915877</v>
      </c>
      <c r="K71" s="76">
        <v>-0.06</v>
      </c>
      <c r="M71" s="69" t="s">
        <v>20</v>
      </c>
      <c r="N71" s="70" t="s">
        <v>13</v>
      </c>
      <c r="O71" s="71">
        <v>68</v>
      </c>
      <c r="P71" s="71" t="s">
        <v>14</v>
      </c>
      <c r="Q71" s="72" t="s">
        <v>15</v>
      </c>
      <c r="R71" s="73">
        <f t="shared" si="14"/>
        <v>6.45</v>
      </c>
      <c r="S71" s="74">
        <v>6.5890000000000004</v>
      </c>
      <c r="T71" s="82">
        <v>0.106</v>
      </c>
      <c r="U71" s="72" t="s">
        <v>75</v>
      </c>
      <c r="V71" s="75">
        <f t="shared" ref="V71" si="25">((R71-S71)/S71)*100</f>
        <v>-2.109576567005619</v>
      </c>
      <c r="W71" s="76">
        <v>-1.31</v>
      </c>
    </row>
    <row r="73" spans="1:23" x14ac:dyDescent="0.25">
      <c r="W73" s="46"/>
    </row>
    <row r="75" spans="1:23" x14ac:dyDescent="0.25">
      <c r="K75" s="46"/>
    </row>
  </sheetData>
  <sheetProtection algorithmName="SHA-512" hashValue="8kBv6FFmpF7Kj9o6SMmAALG1DBAiKlgLxkFEufX+fWJpSqh7wycZoPhHLxD9g4ZIoCUMWlVIDRpcqyqEuHCTog==" saltValue="PopO2ItdAJ0/D+ko7OaQeA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5 K45:K71">
    <cfRule type="cellIs" dxfId="56" priority="13" stopIfTrue="1" operator="between">
      <formula>-2</formula>
      <formula>2</formula>
    </cfRule>
    <cfRule type="cellIs" dxfId="55" priority="14" stopIfTrue="1" operator="between">
      <formula>-3</formula>
      <formula>3</formula>
    </cfRule>
    <cfRule type="cellIs" dxfId="54" priority="15" operator="notBetween">
      <formula>-3</formula>
      <formula>3</formula>
    </cfRule>
  </conditionalFormatting>
  <conditionalFormatting sqref="W33:W35">
    <cfRule type="cellIs" dxfId="53" priority="1" stopIfTrue="1" operator="between">
      <formula>-2</formula>
      <formula>2</formula>
    </cfRule>
    <cfRule type="cellIs" dxfId="52" priority="2" stopIfTrue="1" operator="between">
      <formula>-3</formula>
      <formula>3</formula>
    </cfRule>
    <cfRule type="cellIs" dxfId="51" priority="3" operator="notBetween">
      <formula>-3</formula>
      <formula>3</formula>
    </cfRule>
  </conditionalFormatting>
  <conditionalFormatting sqref="W45:W71">
    <cfRule type="cellIs" dxfId="50" priority="4" stopIfTrue="1" operator="between">
      <formula>-2</formula>
      <formula>2</formula>
    </cfRule>
    <cfRule type="cellIs" dxfId="49" priority="5" stopIfTrue="1" operator="between">
      <formula>-3</formula>
      <formula>3</formula>
    </cfRule>
    <cfRule type="cellIs" dxfId="48" priority="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C349-031D-4883-8CC2-7A1843D4ED91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644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16">
        <v>100.4</v>
      </c>
      <c r="G14" s="28">
        <v>99.823491072975727</v>
      </c>
      <c r="H14" s="17">
        <f>G14*0.025</f>
        <v>2.4955872768243932</v>
      </c>
      <c r="I14" s="14"/>
      <c r="J14" s="18">
        <f>((F14-G14)/G14)*100</f>
        <v>0.57752831605821398</v>
      </c>
      <c r="K14" s="26">
        <f>(F14-G14)/H14</f>
        <v>0.23101132642328559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</v>
      </c>
      <c r="G15" s="28">
        <v>78.2</v>
      </c>
      <c r="H15" s="17">
        <f>2/2</f>
        <v>1</v>
      </c>
      <c r="I15" s="14"/>
      <c r="J15" s="22">
        <f>F15-G15</f>
        <v>-0.20000000000000284</v>
      </c>
      <c r="K15" s="26">
        <f t="shared" ref="K15:K28" si="0">(F15-G15)/H15</f>
        <v>-0.20000000000000284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8.52</v>
      </c>
      <c r="G16" s="17">
        <v>8.2200000000000006</v>
      </c>
      <c r="H16" s="17">
        <f>G16*((14-0.53*G16)/200)</f>
        <v>0.39634374</v>
      </c>
      <c r="I16" s="14"/>
      <c r="J16" s="18">
        <f>((F16-G16)/G16)*100</f>
        <v>3.649635036496337</v>
      </c>
      <c r="K16" s="26">
        <f>(F16-G16)/H16</f>
        <v>0.75691872918189385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8.7200000000000006</v>
      </c>
      <c r="G17" s="17">
        <v>8.36</v>
      </c>
      <c r="H17" s="17">
        <f t="shared" ref="H17" si="1">G17*((14-0.53*G17)/200)</f>
        <v>0.39999256</v>
      </c>
      <c r="I17" s="14"/>
      <c r="J17" s="18">
        <f>((F17-G17)/G17)*100</f>
        <v>4.3062200956937948</v>
      </c>
      <c r="K17" s="26">
        <f>(F17-G17)/H17</f>
        <v>0.9000167403113728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16">
        <v>11.4</v>
      </c>
      <c r="G18" s="28">
        <v>11.3</v>
      </c>
      <c r="H18" s="17">
        <f t="shared" ref="H18:H19" si="2">G18*((14-0.53*G18)/200)</f>
        <v>0.45262149999999995</v>
      </c>
      <c r="I18" s="14"/>
      <c r="J18" s="18">
        <f t="shared" ref="J18:J20" si="3">((F18-G18)/G18)*100</f>
        <v>0.8849557522123862</v>
      </c>
      <c r="K18" s="26">
        <f t="shared" ref="K18:K20" si="4">(F18-G18)/H18</f>
        <v>0.22093515221879573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16">
        <v>11.41</v>
      </c>
      <c r="G19" s="28">
        <v>11.39</v>
      </c>
      <c r="H19" s="17">
        <f t="shared" si="2"/>
        <v>0.45350993499999998</v>
      </c>
      <c r="I19" s="14"/>
      <c r="J19" s="18">
        <f t="shared" si="3"/>
        <v>0.17559262510974163</v>
      </c>
      <c r="K19" s="26">
        <f t="shared" si="4"/>
        <v>4.410046717058045E-2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10.74</v>
      </c>
      <c r="G20" s="17">
        <v>10.71</v>
      </c>
      <c r="H20" s="17">
        <f>G20*0.05</f>
        <v>0.53550000000000009</v>
      </c>
      <c r="I20" s="14"/>
      <c r="J20" s="18">
        <f t="shared" si="3"/>
        <v>0.28011204481792118</v>
      </c>
      <c r="K20" s="26">
        <f t="shared" si="4"/>
        <v>5.6022408963584229E-2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6.86</v>
      </c>
      <c r="G21" s="36">
        <v>7.1703487244882664</v>
      </c>
      <c r="H21" s="37">
        <f>G21*0.075/2</f>
        <v>0.26888807716830998</v>
      </c>
      <c r="I21" s="34"/>
      <c r="J21" s="38">
        <f t="shared" ref="J21:J28" si="5">((F21-G21)/G21)*100</f>
        <v>-4.3282235831621296</v>
      </c>
      <c r="K21" s="67">
        <f t="shared" si="0"/>
        <v>-1.1541929555099013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5">
        <v>8.48</v>
      </c>
      <c r="G22" s="36">
        <v>8.7632292822752564</v>
      </c>
      <c r="H22" s="37">
        <f t="shared" ref="H22:H23" si="6">G22*0.075/2</f>
        <v>0.32862109808532208</v>
      </c>
      <c r="I22" s="41"/>
      <c r="J22" s="38">
        <f t="shared" si="5"/>
        <v>-3.2320195347179057</v>
      </c>
      <c r="K22" s="67">
        <f t="shared" si="0"/>
        <v>-0.86187187592477499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5">
        <v>17.95</v>
      </c>
      <c r="G23" s="36">
        <v>18.067984322173352</v>
      </c>
      <c r="H23" s="37">
        <f t="shared" si="6"/>
        <v>0.67754941208150066</v>
      </c>
      <c r="I23" s="41"/>
      <c r="J23" s="38">
        <f t="shared" si="5"/>
        <v>-0.65300212834787708</v>
      </c>
      <c r="K23" s="67">
        <f t="shared" si="0"/>
        <v>-0.17413390089276726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 t="s">
        <v>79</v>
      </c>
      <c r="G24" s="40"/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 t="s">
        <v>79</v>
      </c>
      <c r="G25" s="40"/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5">
        <v>80.010000000000005</v>
      </c>
      <c r="G26" s="36">
        <v>80.352011720658993</v>
      </c>
      <c r="H26" s="37">
        <f>G26*0.025</f>
        <v>2.008800293016475</v>
      </c>
      <c r="I26" s="41"/>
      <c r="J26" s="38">
        <f t="shared" si="5"/>
        <v>-0.42564176469903442</v>
      </c>
      <c r="K26" s="67">
        <f t="shared" si="0"/>
        <v>-0.17025670587961375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39">
        <v>99.92</v>
      </c>
      <c r="G27" s="40">
        <v>102.45</v>
      </c>
      <c r="H27" s="37">
        <f t="shared" ref="H27:H28" si="7">G27*0.025</f>
        <v>2.5612500000000002</v>
      </c>
      <c r="I27" s="41"/>
      <c r="J27" s="38">
        <f t="shared" si="5"/>
        <v>-2.4694973157637885</v>
      </c>
      <c r="K27" s="67">
        <f t="shared" si="0"/>
        <v>-0.98779892630551525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35">
        <v>155.47999999999999</v>
      </c>
      <c r="G28" s="40">
        <v>155.13340808451477</v>
      </c>
      <c r="H28" s="37">
        <f t="shared" si="7"/>
        <v>3.8783352021128694</v>
      </c>
      <c r="I28" s="41"/>
      <c r="J28" s="38">
        <f t="shared" si="5"/>
        <v>0.22341539437875377</v>
      </c>
      <c r="K28" s="67">
        <f t="shared" si="0"/>
        <v>8.9366157751501502E-2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 t="s">
        <v>80</v>
      </c>
      <c r="G29" s="40"/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 t="s">
        <v>80</v>
      </c>
      <c r="G30" s="40"/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57.5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-4.3738566439381374</v>
      </c>
      <c r="K31" s="26">
        <v>-0.87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57.5</v>
      </c>
      <c r="S31" s="25">
        <v>60</v>
      </c>
      <c r="T31" s="16">
        <v>1.84</v>
      </c>
      <c r="U31" s="14">
        <v>1</v>
      </c>
      <c r="V31" s="18">
        <f>((R31-S31)/S31)*100</f>
        <v>-4.1666666666666661</v>
      </c>
      <c r="W31" s="67">
        <v>-1.36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25">
        <v>99.7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2.0366390338757641</v>
      </c>
      <c r="K32" s="26">
        <v>0.41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25">
        <f t="shared" ref="R32:R43" si="10">F32</f>
        <v>99.7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0.3219963775407601</v>
      </c>
      <c r="W32" s="67">
        <v>0.14000000000000001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25">
        <v>169.9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-8.2563853339813136</v>
      </c>
      <c r="K33" s="26">
        <v>-1.65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25">
        <f t="shared" si="10"/>
        <v>169.9</v>
      </c>
      <c r="S33" s="25">
        <v>187.9</v>
      </c>
      <c r="T33" s="16">
        <v>7.7</v>
      </c>
      <c r="U33" s="14">
        <v>1</v>
      </c>
      <c r="V33" s="18">
        <f t="shared" si="11"/>
        <v>-9.5795635976583284</v>
      </c>
      <c r="W33" s="67">
        <v>-2.33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12.8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12.8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25">
        <v>16.100000000000001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25">
        <f t="shared" si="10"/>
        <v>16.100000000000001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25">
        <v>17.600000000000001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25">
        <f t="shared" si="10"/>
        <v>17.600000000000001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/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25"/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63.8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25">
        <f t="shared" si="10"/>
        <v>63.8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93.6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93.6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25">
        <v>289.60000000000002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25">
        <f t="shared" si="10"/>
        <v>289.60000000000002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25">
        <v>220.4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25">
        <f t="shared" si="10"/>
        <v>220.4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25">
        <v>226.3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25">
        <f t="shared" si="10"/>
        <v>226.3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25">
        <v>106.8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9.3030396070003114</v>
      </c>
      <c r="K43" s="26">
        <v>1.86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25">
        <f t="shared" si="10"/>
        <v>106.8</v>
      </c>
      <c r="S43" s="25">
        <v>102.2</v>
      </c>
      <c r="T43" s="16">
        <v>5.4</v>
      </c>
      <c r="U43" s="14">
        <v>1</v>
      </c>
      <c r="V43" s="18">
        <f t="shared" si="11"/>
        <v>4.500978473581208</v>
      </c>
      <c r="W43" s="67">
        <v>0.84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114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6.4425770308123314</v>
      </c>
      <c r="K44" s="67">
        <v>1.3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114</v>
      </c>
      <c r="S44" s="68">
        <v>106.8</v>
      </c>
      <c r="T44" s="37">
        <v>2.8</v>
      </c>
      <c r="U44" s="34" t="s">
        <v>75</v>
      </c>
      <c r="V44" s="41">
        <f t="shared" si="11"/>
        <v>6.7415730337078674</v>
      </c>
      <c r="W44" s="67">
        <v>2.56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66">
        <v>49</v>
      </c>
      <c r="G45" s="68">
        <v>42.29</v>
      </c>
      <c r="H45" s="37">
        <f>0.05*G45</f>
        <v>2.1145</v>
      </c>
      <c r="I45" s="41">
        <v>4</v>
      </c>
      <c r="J45" s="41">
        <f t="shared" si="13"/>
        <v>15.866635138330576</v>
      </c>
      <c r="K45" s="67">
        <v>3.17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66">
        <f t="shared" ref="R45:R69" si="14">F45</f>
        <v>49</v>
      </c>
      <c r="S45" s="68">
        <v>42.38</v>
      </c>
      <c r="T45" s="37">
        <v>1.85</v>
      </c>
      <c r="U45" s="34" t="s">
        <v>75</v>
      </c>
      <c r="V45" s="41">
        <f t="shared" si="11"/>
        <v>15.620575743275122</v>
      </c>
      <c r="W45" s="67">
        <v>3.58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166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3.9448966812774025</v>
      </c>
      <c r="K46" s="67">
        <v>0.79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166</v>
      </c>
      <c r="S46" s="68">
        <v>158.9</v>
      </c>
      <c r="T46" s="37">
        <v>3.6</v>
      </c>
      <c r="U46" s="34" t="s">
        <v>75</v>
      </c>
      <c r="V46" s="41">
        <f t="shared" si="11"/>
        <v>4.4682190056639355</v>
      </c>
      <c r="W46" s="67">
        <v>1.98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66">
        <v>58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-16.25758013283281</v>
      </c>
      <c r="K47" s="67">
        <v>-2.17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66">
        <f t="shared" si="14"/>
        <v>58</v>
      </c>
      <c r="S47" s="68">
        <v>64.47</v>
      </c>
      <c r="T47" s="37">
        <v>9.86</v>
      </c>
      <c r="U47" s="34" t="s">
        <v>75</v>
      </c>
      <c r="V47" s="41">
        <f t="shared" si="11"/>
        <v>-10.035675507988211</v>
      </c>
      <c r="W47" s="67">
        <v>-0.66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66">
        <v>88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-11.317141993348789</v>
      </c>
      <c r="K48" s="67">
        <v>-1.51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66">
        <f t="shared" si="14"/>
        <v>88</v>
      </c>
      <c r="S48" s="68">
        <v>96.58</v>
      </c>
      <c r="T48" s="37">
        <v>8.02</v>
      </c>
      <c r="U48" s="34" t="s">
        <v>75</v>
      </c>
      <c r="V48" s="41">
        <f t="shared" si="11"/>
        <v>-8.8838268792710693</v>
      </c>
      <c r="W48" s="67">
        <v>-1.07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66">
        <v>70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-6.7288474350433001</v>
      </c>
      <c r="K49" s="67">
        <v>-0.9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66">
        <f t="shared" si="14"/>
        <v>70</v>
      </c>
      <c r="S49" s="68">
        <v>77.2</v>
      </c>
      <c r="T49" s="37">
        <v>7.02</v>
      </c>
      <c r="U49" s="34" t="s">
        <v>75</v>
      </c>
      <c r="V49" s="41">
        <f t="shared" si="11"/>
        <v>-9.326424870466326</v>
      </c>
      <c r="W49" s="67">
        <v>-1.03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66">
        <v>115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-7.8525641025641013</v>
      </c>
      <c r="K50" s="67">
        <v>-1.05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66">
        <f t="shared" si="14"/>
        <v>115</v>
      </c>
      <c r="S50" s="68">
        <v>117.5</v>
      </c>
      <c r="T50" s="37">
        <v>9.6</v>
      </c>
      <c r="U50" s="34" t="s">
        <v>75</v>
      </c>
      <c r="V50" s="41">
        <f t="shared" si="11"/>
        <v>-2.1276595744680851</v>
      </c>
      <c r="W50" s="67">
        <v>-0.27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66">
        <v>54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-19.809919809919812</v>
      </c>
      <c r="K51" s="67">
        <v>-2.64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66">
        <f t="shared" si="14"/>
        <v>54</v>
      </c>
      <c r="S51" s="68">
        <v>63.04</v>
      </c>
      <c r="T51" s="37">
        <v>8.44</v>
      </c>
      <c r="U51" s="34" t="s">
        <v>75</v>
      </c>
      <c r="V51" s="41">
        <f t="shared" si="11"/>
        <v>-14.340101522842637</v>
      </c>
      <c r="W51" s="67">
        <v>-1.07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66">
        <v>40</v>
      </c>
      <c r="G52" s="68">
        <v>42.32</v>
      </c>
      <c r="H52" s="37">
        <v>4.91</v>
      </c>
      <c r="I52" s="34">
        <v>4</v>
      </c>
      <c r="J52" s="41">
        <f t="shared" si="16"/>
        <v>-5.4820415879017013</v>
      </c>
      <c r="K52" s="67">
        <v>-0.47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66">
        <f t="shared" si="14"/>
        <v>40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10.619469026548684</v>
      </c>
      <c r="W52" s="67">
        <v>0.83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118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1.4617368873602776</v>
      </c>
      <c r="K53" s="67">
        <v>0.28999999999999998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118</v>
      </c>
      <c r="S53" s="68">
        <v>112.3</v>
      </c>
      <c r="T53" s="37">
        <v>5.5</v>
      </c>
      <c r="U53" s="34" t="s">
        <v>75</v>
      </c>
      <c r="V53" s="41">
        <f t="shared" si="11"/>
        <v>5.0756901157613559</v>
      </c>
      <c r="W53" s="67">
        <v>1.03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149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1.4986376021798287</v>
      </c>
      <c r="K54" s="67">
        <v>0.3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149</v>
      </c>
      <c r="S54" s="68">
        <v>142.4</v>
      </c>
      <c r="T54" s="37">
        <v>5.9</v>
      </c>
      <c r="U54" s="34" t="s">
        <v>75</v>
      </c>
      <c r="V54" s="41">
        <f t="shared" si="11"/>
        <v>4.6348314606741532</v>
      </c>
      <c r="W54" s="67">
        <v>1.1100000000000001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204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3.869653767820771</v>
      </c>
      <c r="K55" s="67">
        <v>0.77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204</v>
      </c>
      <c r="S55" s="68">
        <v>189.9</v>
      </c>
      <c r="T55" s="37">
        <v>8.8000000000000007</v>
      </c>
      <c r="U55" s="34" t="s">
        <v>75</v>
      </c>
      <c r="V55" s="41">
        <f t="shared" si="11"/>
        <v>7.4249605055292225</v>
      </c>
      <c r="W55" s="67">
        <v>1.59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118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-0.3378378378378426</v>
      </c>
      <c r="K56" s="67">
        <v>-0.06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118</v>
      </c>
      <c r="S56" s="68">
        <v>108.5</v>
      </c>
      <c r="T56" s="37">
        <v>8.9</v>
      </c>
      <c r="U56" s="34" t="s">
        <v>75</v>
      </c>
      <c r="V56" s="41">
        <f t="shared" si="11"/>
        <v>8.7557603686635943</v>
      </c>
      <c r="W56" s="67">
        <v>1.07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175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1.8626309662398071</v>
      </c>
      <c r="K57" s="67">
        <v>0.38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175</v>
      </c>
      <c r="S57" s="68">
        <v>164.9</v>
      </c>
      <c r="T57" s="37">
        <v>8</v>
      </c>
      <c r="U57" s="34" t="s">
        <v>75</v>
      </c>
      <c r="V57" s="41">
        <f t="shared" si="11"/>
        <v>6.1249241964827128</v>
      </c>
      <c r="W57" s="67">
        <v>1.26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120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2.9159519725557512</v>
      </c>
      <c r="K58" s="67">
        <v>0.59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120</v>
      </c>
      <c r="S58" s="68">
        <v>115.1</v>
      </c>
      <c r="T58" s="37">
        <v>4.5999999999999996</v>
      </c>
      <c r="U58" s="34" t="s">
        <v>75</v>
      </c>
      <c r="V58" s="41">
        <f>R58-S58</f>
        <v>4.9000000000000057</v>
      </c>
      <c r="W58" s="67">
        <v>1.07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15.94</v>
      </c>
      <c r="G59" s="37">
        <v>15.93</v>
      </c>
      <c r="H59" s="37">
        <v>0.15</v>
      </c>
      <c r="I59" s="34">
        <v>4</v>
      </c>
      <c r="J59" s="37">
        <f t="shared" ref="J59:J62" si="21">((F59-G59))</f>
        <v>9.9999999999997868E-3</v>
      </c>
      <c r="K59" s="67">
        <v>7.0000000000000007E-2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15.94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9.9999999999997868E-3</v>
      </c>
      <c r="W59" s="67">
        <v>0.1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14.68</v>
      </c>
      <c r="G60" s="37">
        <v>14.7</v>
      </c>
      <c r="H60" s="37">
        <v>0.15</v>
      </c>
      <c r="I60" s="34">
        <v>4</v>
      </c>
      <c r="J60" s="37">
        <f t="shared" si="21"/>
        <v>-1.9999999999999574E-2</v>
      </c>
      <c r="K60" s="67">
        <v>-0.13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14.68</v>
      </c>
      <c r="S60" s="37">
        <v>14.67</v>
      </c>
      <c r="T60" s="81">
        <v>0.08</v>
      </c>
      <c r="U60" s="34" t="s">
        <v>75</v>
      </c>
      <c r="V60" s="37">
        <f t="shared" si="22"/>
        <v>9.9999999999997868E-3</v>
      </c>
      <c r="W60" s="67">
        <v>0.12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8.0500000000000007</v>
      </c>
      <c r="G61" s="37">
        <v>8.0299999999999994</v>
      </c>
      <c r="H61" s="37">
        <v>0.15</v>
      </c>
      <c r="I61" s="34">
        <v>4</v>
      </c>
      <c r="J61" s="37">
        <f t="shared" si="21"/>
        <v>2.000000000000135E-2</v>
      </c>
      <c r="K61" s="67">
        <v>0.13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8.0500000000000007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2.4000000000000909E-2</v>
      </c>
      <c r="W61" s="67">
        <v>0.43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7.35</v>
      </c>
      <c r="G62" s="37">
        <v>7.34</v>
      </c>
      <c r="H62" s="37">
        <v>0.15</v>
      </c>
      <c r="I62" s="34">
        <v>4</v>
      </c>
      <c r="J62" s="37">
        <f t="shared" si="21"/>
        <v>9.9999999999997868E-3</v>
      </c>
      <c r="K62" s="67">
        <v>7.0000000000000007E-2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7.35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3.2999999999999474E-2</v>
      </c>
      <c r="W62" s="67">
        <v>0.56000000000000005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20.88</v>
      </c>
      <c r="G63" s="37">
        <v>20.94</v>
      </c>
      <c r="H63" s="37">
        <v>0.15</v>
      </c>
      <c r="I63" s="34">
        <v>4</v>
      </c>
      <c r="J63" s="37">
        <f t="shared" ref="J63:J67" si="23">((F63-G63))</f>
        <v>-6.0000000000002274E-2</v>
      </c>
      <c r="K63" s="67">
        <v>-0.4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20.88</v>
      </c>
      <c r="S63" s="37">
        <v>20.9</v>
      </c>
      <c r="T63" s="81">
        <v>0.1</v>
      </c>
      <c r="U63" s="34" t="s">
        <v>75</v>
      </c>
      <c r="V63" s="37">
        <f t="shared" si="22"/>
        <v>-1.9999999999999574E-2</v>
      </c>
      <c r="W63" s="67">
        <v>-0.18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14.37</v>
      </c>
      <c r="G64" s="37">
        <v>14.39</v>
      </c>
      <c r="H64" s="37">
        <v>0.15</v>
      </c>
      <c r="I64" s="41">
        <v>4</v>
      </c>
      <c r="J64" s="37">
        <f t="shared" si="23"/>
        <v>-2.000000000000135E-2</v>
      </c>
      <c r="K64" s="67">
        <v>-0.13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14.37</v>
      </c>
      <c r="S64" s="37">
        <v>14.37</v>
      </c>
      <c r="T64" s="81">
        <v>0.08</v>
      </c>
      <c r="U64" s="34" t="s">
        <v>75</v>
      </c>
      <c r="V64" s="37">
        <f t="shared" si="22"/>
        <v>0</v>
      </c>
      <c r="W64" s="67">
        <v>0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0.57999999999999996</v>
      </c>
      <c r="G65" s="37">
        <v>0.54</v>
      </c>
      <c r="H65" s="37">
        <v>0.15</v>
      </c>
      <c r="I65" s="41">
        <v>4</v>
      </c>
      <c r="J65" s="37">
        <f t="shared" si="23"/>
        <v>3.9999999999999925E-2</v>
      </c>
      <c r="K65" s="67">
        <v>0.27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0.57999999999999996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4.8699999999999966E-2</v>
      </c>
      <c r="W65" s="67">
        <v>1.02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8.06</v>
      </c>
      <c r="G66" s="37">
        <v>8.0399999999999991</v>
      </c>
      <c r="H66" s="37">
        <v>0.15</v>
      </c>
      <c r="I66" s="41">
        <v>4</v>
      </c>
      <c r="J66" s="37">
        <f t="shared" si="23"/>
        <v>2.000000000000135E-2</v>
      </c>
      <c r="K66" s="67">
        <v>0.13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8.06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3.4000000000000696E-2</v>
      </c>
      <c r="W66" s="67">
        <v>0.47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6.61</v>
      </c>
      <c r="G67" s="37">
        <v>6.59</v>
      </c>
      <c r="H67" s="37">
        <v>0.15</v>
      </c>
      <c r="I67" s="41">
        <v>4</v>
      </c>
      <c r="J67" s="37">
        <f t="shared" si="23"/>
        <v>2.0000000000000462E-2</v>
      </c>
      <c r="K67" s="67">
        <v>0.13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6.61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5.2999999999999936E-2</v>
      </c>
      <c r="W67" s="67">
        <v>0.61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3.64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6.7448680351906152</v>
      </c>
      <c r="K68" s="67">
        <v>1.35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3.64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4.7482014388489215</v>
      </c>
      <c r="W68" s="67">
        <v>1.92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6.82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5.4095826893354024</v>
      </c>
      <c r="K69" s="76">
        <v>1.08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6.82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3.5058430717863085</v>
      </c>
      <c r="W69" s="76">
        <v>2.17</v>
      </c>
    </row>
    <row r="71" spans="1:23" x14ac:dyDescent="0.25">
      <c r="W71" s="46"/>
    </row>
    <row r="73" spans="1:23" x14ac:dyDescent="0.25">
      <c r="K73" s="46"/>
    </row>
  </sheetData>
  <sheetProtection algorithmName="SHA-512" hashValue="cRytQYAc74YQ0aQk5DtHAw5Sw2su+kJCIAtqMxtLh5ZPHisUAbWLmwvgjF/PKSzG5gQy2dU3ufAZ5TnBuhyeag==" saltValue="eaRzf2reNbYkysGHfrcef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">
    <cfRule type="cellIs" dxfId="47" priority="7" stopIfTrue="1" operator="between">
      <formula>-2</formula>
      <formula>2</formula>
    </cfRule>
    <cfRule type="cellIs" dxfId="46" priority="8" stopIfTrue="1" operator="between">
      <formula>-3</formula>
      <formula>3</formula>
    </cfRule>
    <cfRule type="cellIs" dxfId="45" priority="9" operator="notBetween">
      <formula>-3</formula>
      <formula>3</formula>
    </cfRule>
  </conditionalFormatting>
  <conditionalFormatting sqref="K43:K69 W43:W69">
    <cfRule type="cellIs" dxfId="44" priority="22" stopIfTrue="1" operator="between">
      <formula>-2</formula>
      <formula>2</formula>
    </cfRule>
    <cfRule type="cellIs" dxfId="43" priority="23" stopIfTrue="1" operator="between">
      <formula>-3</formula>
      <formula>3</formula>
    </cfRule>
    <cfRule type="cellIs" dxfId="42" priority="24" operator="notBetween">
      <formula>-3</formula>
      <formula>3</formula>
    </cfRule>
  </conditionalFormatting>
  <conditionalFormatting sqref="W31:W33">
    <cfRule type="cellIs" dxfId="41" priority="1" stopIfTrue="1" operator="between">
      <formula>-2</formula>
      <formula>2</formula>
    </cfRule>
    <cfRule type="cellIs" dxfId="40" priority="2" stopIfTrue="1" operator="between">
      <formula>-3</formula>
      <formula>3</formula>
    </cfRule>
    <cfRule type="cellIs" dxfId="39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160B-81E7-40BB-A34C-4EC02F6B63B3}">
  <sheetPr>
    <pageSetUpPr fitToPage="1"/>
  </sheetPr>
  <dimension ref="A1:W71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689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92.8</v>
      </c>
      <c r="G14" s="28">
        <v>90.644085579063173</v>
      </c>
      <c r="H14" s="17">
        <f>G14*0.025</f>
        <v>2.2661021394765792</v>
      </c>
      <c r="I14" s="14"/>
      <c r="J14" s="18">
        <f>((F14-G14)/G14)*100</f>
        <v>2.378439152608975</v>
      </c>
      <c r="K14" s="26">
        <f>(F14-G14)/H14</f>
        <v>0.95137566104359006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77.7</v>
      </c>
      <c r="G15" s="28">
        <v>78.2</v>
      </c>
      <c r="H15" s="17">
        <f>2/2</f>
        <v>1</v>
      </c>
      <c r="I15" s="14"/>
      <c r="J15" s="22">
        <f>F15-G15</f>
        <v>-0.5</v>
      </c>
      <c r="K15" s="26">
        <f t="shared" ref="K15:K26" si="0">(F15-G15)/H15</f>
        <v>-0.5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8.17</v>
      </c>
      <c r="G16" s="17">
        <v>8.2502752062493609</v>
      </c>
      <c r="H16" s="17">
        <f>G16*((14-0.53*G16)/200)</f>
        <v>0.39714160584349495</v>
      </c>
      <c r="I16" s="14"/>
      <c r="J16" s="18">
        <f>((F16-G16)/G16)*100</f>
        <v>-0.97300034535277946</v>
      </c>
      <c r="K16" s="26">
        <f>(F16-G16)/H16</f>
        <v>-0.20213245116653875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24</v>
      </c>
      <c r="B17" s="24" t="s">
        <v>13</v>
      </c>
      <c r="C17" s="15">
        <v>6</v>
      </c>
      <c r="D17" s="15" t="s">
        <v>57</v>
      </c>
      <c r="E17" s="14" t="s">
        <v>55</v>
      </c>
      <c r="F17" s="25">
        <v>11.2</v>
      </c>
      <c r="G17" s="28">
        <v>11.42240627291025</v>
      </c>
      <c r="H17" s="17">
        <f t="shared" ref="H17" si="1">G17*((14-0.53*G17)/200)</f>
        <v>0.45381932168565597</v>
      </c>
      <c r="I17" s="14"/>
      <c r="J17" s="18">
        <f t="shared" ref="J17" si="2">((F17-G17)/G17)*100</f>
        <v>-1.9471052560765261</v>
      </c>
      <c r="K17" s="26">
        <f t="shared" ref="K17" si="3">(F17-G17)/H17</f>
        <v>-0.49007669414371685</v>
      </c>
      <c r="L17" s="65"/>
      <c r="M17" s="13" t="s">
        <v>24</v>
      </c>
      <c r="N17" s="24" t="s">
        <v>13</v>
      </c>
      <c r="O17" s="14">
        <v>6</v>
      </c>
      <c r="P17" s="15" t="s">
        <v>57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17</v>
      </c>
      <c r="B18" s="24" t="s">
        <v>13</v>
      </c>
      <c r="C18" s="15">
        <v>9</v>
      </c>
      <c r="D18" s="15" t="s">
        <v>52</v>
      </c>
      <c r="E18" s="14" t="s">
        <v>53</v>
      </c>
      <c r="F18" s="16">
        <v>9.9700000000000006</v>
      </c>
      <c r="G18" s="17">
        <v>10.71</v>
      </c>
      <c r="H18" s="17">
        <f>G18*0.05</f>
        <v>0.53550000000000009</v>
      </c>
      <c r="I18" s="14"/>
      <c r="J18" s="18">
        <f t="shared" ref="J18" si="4">((F18-G18)/G18)*100</f>
        <v>-6.9094304388422056</v>
      </c>
      <c r="K18" s="26">
        <f t="shared" ref="K18" si="5">(F18-G18)/H18</f>
        <v>-1.3818860877684409</v>
      </c>
      <c r="L18" s="65"/>
      <c r="M18" s="13" t="s">
        <v>17</v>
      </c>
      <c r="N18" s="24" t="s">
        <v>13</v>
      </c>
      <c r="O18" s="14">
        <v>9</v>
      </c>
      <c r="P18" s="15" t="s">
        <v>52</v>
      </c>
      <c r="Q18" s="14" t="s">
        <v>53</v>
      </c>
      <c r="R18" s="25"/>
      <c r="S18" s="17"/>
      <c r="T18" s="14"/>
      <c r="U18" s="14"/>
      <c r="V18" s="14"/>
      <c r="W18" s="29"/>
    </row>
    <row r="19" spans="1:23" x14ac:dyDescent="0.25">
      <c r="A19" s="31" t="s">
        <v>51</v>
      </c>
      <c r="B19" s="32" t="s">
        <v>43</v>
      </c>
      <c r="C19" s="33">
        <v>10</v>
      </c>
      <c r="D19" s="33" t="s">
        <v>44</v>
      </c>
      <c r="E19" s="34" t="s">
        <v>45</v>
      </c>
      <c r="F19" s="35">
        <v>7.14</v>
      </c>
      <c r="G19" s="36">
        <v>7.0653436176442952</v>
      </c>
      <c r="H19" s="37">
        <f>G19*0.075/2</f>
        <v>0.26495038566166107</v>
      </c>
      <c r="I19" s="34"/>
      <c r="J19" s="38">
        <f t="shared" ref="J19:J26" si="6">((F19-G19)/G19)*100</f>
        <v>1.0566560721726963</v>
      </c>
      <c r="K19" s="67">
        <f t="shared" si="0"/>
        <v>0.28177495257938567</v>
      </c>
      <c r="L19" s="65"/>
      <c r="M19" s="31" t="s">
        <v>51</v>
      </c>
      <c r="N19" s="34" t="s">
        <v>43</v>
      </c>
      <c r="O19" s="34">
        <v>10</v>
      </c>
      <c r="P19" s="33" t="s">
        <v>44</v>
      </c>
      <c r="Q19" s="34" t="s">
        <v>45</v>
      </c>
      <c r="R19" s="37"/>
      <c r="S19" s="37"/>
      <c r="T19" s="34"/>
      <c r="U19" s="34"/>
      <c r="V19" s="41"/>
      <c r="W19" s="55"/>
    </row>
    <row r="20" spans="1:23" x14ac:dyDescent="0.25">
      <c r="A20" s="31" t="s">
        <v>50</v>
      </c>
      <c r="B20" s="32" t="s">
        <v>43</v>
      </c>
      <c r="C20" s="33">
        <v>11</v>
      </c>
      <c r="D20" s="33" t="s">
        <v>44</v>
      </c>
      <c r="E20" s="34" t="s">
        <v>45</v>
      </c>
      <c r="F20" s="39">
        <v>8.6</v>
      </c>
      <c r="G20" s="36">
        <v>8.5684908537802507</v>
      </c>
      <c r="H20" s="37">
        <f t="shared" ref="H20:H21" si="7">G20*0.075/2</f>
        <v>0.3213184070167594</v>
      </c>
      <c r="I20" s="41"/>
      <c r="J20" s="38">
        <f t="shared" si="6"/>
        <v>0.36773274030919656</v>
      </c>
      <c r="K20" s="67">
        <f t="shared" si="0"/>
        <v>9.806206408245241E-2</v>
      </c>
      <c r="L20" s="65"/>
      <c r="M20" s="31" t="s">
        <v>50</v>
      </c>
      <c r="N20" s="34" t="s">
        <v>43</v>
      </c>
      <c r="O20" s="34">
        <v>11</v>
      </c>
      <c r="P20" s="33" t="s">
        <v>44</v>
      </c>
      <c r="Q20" s="34" t="s">
        <v>45</v>
      </c>
      <c r="R20" s="37"/>
      <c r="S20" s="37"/>
      <c r="T20" s="34"/>
      <c r="U20" s="34"/>
      <c r="V20" s="41"/>
      <c r="W20" s="55"/>
    </row>
    <row r="21" spans="1:23" x14ac:dyDescent="0.25">
      <c r="A21" s="31" t="s">
        <v>49</v>
      </c>
      <c r="B21" s="32" t="s">
        <v>43</v>
      </c>
      <c r="C21" s="33">
        <v>12</v>
      </c>
      <c r="D21" s="33" t="s">
        <v>44</v>
      </c>
      <c r="E21" s="34" t="s">
        <v>45</v>
      </c>
      <c r="F21" s="39">
        <v>18</v>
      </c>
      <c r="G21" s="36">
        <v>17.888352332226312</v>
      </c>
      <c r="H21" s="37">
        <f t="shared" si="7"/>
        <v>0.67081321245848669</v>
      </c>
      <c r="I21" s="41"/>
      <c r="J21" s="38">
        <f t="shared" si="6"/>
        <v>0.62413611773820188</v>
      </c>
      <c r="K21" s="67">
        <f t="shared" si="0"/>
        <v>0.1664362980635205</v>
      </c>
      <c r="M21" s="31" t="s">
        <v>49</v>
      </c>
      <c r="N21" s="34" t="s">
        <v>43</v>
      </c>
      <c r="O21" s="34">
        <v>12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71</v>
      </c>
      <c r="B22" s="32" t="s">
        <v>43</v>
      </c>
      <c r="C22" s="33">
        <v>13</v>
      </c>
      <c r="D22" s="33" t="s">
        <v>44</v>
      </c>
      <c r="E22" s="34" t="s">
        <v>45</v>
      </c>
      <c r="F22" s="35" t="s">
        <v>81</v>
      </c>
      <c r="G22" s="40">
        <v>0</v>
      </c>
      <c r="H22" s="37"/>
      <c r="I22" s="41"/>
      <c r="J22" s="38"/>
      <c r="K22" s="67"/>
      <c r="M22" s="31" t="s">
        <v>71</v>
      </c>
      <c r="N22" s="34" t="s">
        <v>43</v>
      </c>
      <c r="O22" s="34">
        <v>13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72</v>
      </c>
      <c r="B23" s="32" t="s">
        <v>43</v>
      </c>
      <c r="C23" s="33">
        <v>14</v>
      </c>
      <c r="D23" s="33" t="s">
        <v>44</v>
      </c>
      <c r="E23" s="34" t="s">
        <v>45</v>
      </c>
      <c r="F23" s="35" t="s">
        <v>81</v>
      </c>
      <c r="G23" s="40">
        <v>0</v>
      </c>
      <c r="H23" s="37"/>
      <c r="I23" s="41"/>
      <c r="J23" s="38"/>
      <c r="K23" s="67"/>
      <c r="M23" s="31" t="s">
        <v>72</v>
      </c>
      <c r="N23" s="34" t="s">
        <v>43</v>
      </c>
      <c r="O23" s="34">
        <v>14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48</v>
      </c>
      <c r="B24" s="32" t="s">
        <v>43</v>
      </c>
      <c r="C24" s="33">
        <v>20</v>
      </c>
      <c r="D24" s="33" t="s">
        <v>44</v>
      </c>
      <c r="E24" s="34" t="s">
        <v>45</v>
      </c>
      <c r="F24" s="39">
        <v>79.8</v>
      </c>
      <c r="G24" s="36">
        <v>79.503837737888887</v>
      </c>
      <c r="H24" s="37">
        <f>G24*0.025</f>
        <v>1.9875959434472223</v>
      </c>
      <c r="I24" s="41"/>
      <c r="J24" s="38">
        <f t="shared" si="6"/>
        <v>0.37251316482043145</v>
      </c>
      <c r="K24" s="67">
        <f t="shared" si="0"/>
        <v>0.14900526592817256</v>
      </c>
      <c r="M24" s="31" t="s">
        <v>48</v>
      </c>
      <c r="N24" s="34" t="s">
        <v>43</v>
      </c>
      <c r="O24" s="34">
        <v>20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47</v>
      </c>
      <c r="B25" s="32" t="s">
        <v>43</v>
      </c>
      <c r="C25" s="33">
        <v>21</v>
      </c>
      <c r="D25" s="33" t="s">
        <v>44</v>
      </c>
      <c r="E25" s="34" t="s">
        <v>45</v>
      </c>
      <c r="F25" s="42">
        <v>99.6</v>
      </c>
      <c r="G25" s="40">
        <v>99.061974056261192</v>
      </c>
      <c r="H25" s="37">
        <f t="shared" ref="H25:H26" si="8">G25*0.025</f>
        <v>2.47654935140653</v>
      </c>
      <c r="I25" s="41"/>
      <c r="J25" s="38">
        <f t="shared" si="6"/>
        <v>0.5431205554547458</v>
      </c>
      <c r="K25" s="67">
        <f t="shared" si="0"/>
        <v>0.21724822218189829</v>
      </c>
      <c r="M25" s="31" t="s">
        <v>47</v>
      </c>
      <c r="N25" s="34" t="s">
        <v>43</v>
      </c>
      <c r="O25" s="34">
        <v>21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46</v>
      </c>
      <c r="B26" s="32" t="s">
        <v>43</v>
      </c>
      <c r="C26" s="33">
        <v>22</v>
      </c>
      <c r="D26" s="33" t="s">
        <v>44</v>
      </c>
      <c r="E26" s="34" t="s">
        <v>45</v>
      </c>
      <c r="F26" s="42">
        <v>152</v>
      </c>
      <c r="G26" s="40">
        <v>153.54501141470743</v>
      </c>
      <c r="H26" s="37">
        <f t="shared" si="8"/>
        <v>3.8386252853676859</v>
      </c>
      <c r="I26" s="41"/>
      <c r="J26" s="38">
        <f t="shared" si="6"/>
        <v>-1.0062270343218989</v>
      </c>
      <c r="K26" s="67">
        <f t="shared" si="0"/>
        <v>-0.4024908137287595</v>
      </c>
      <c r="M26" s="31" t="s">
        <v>46</v>
      </c>
      <c r="N26" s="34" t="s">
        <v>43</v>
      </c>
      <c r="O26" s="34">
        <v>22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73</v>
      </c>
      <c r="B27" s="32" t="s">
        <v>43</v>
      </c>
      <c r="C27" s="33">
        <v>23</v>
      </c>
      <c r="D27" s="33" t="s">
        <v>44</v>
      </c>
      <c r="E27" s="34" t="s">
        <v>45</v>
      </c>
      <c r="F27" s="35" t="s">
        <v>81</v>
      </c>
      <c r="G27" s="40">
        <v>0</v>
      </c>
      <c r="H27" s="37"/>
      <c r="I27" s="41"/>
      <c r="J27" s="38"/>
      <c r="K27" s="67"/>
      <c r="M27" s="31" t="s">
        <v>73</v>
      </c>
      <c r="N27" s="34" t="s">
        <v>43</v>
      </c>
      <c r="O27" s="34">
        <v>23</v>
      </c>
      <c r="P27" s="33" t="s">
        <v>44</v>
      </c>
      <c r="Q27" s="34" t="s">
        <v>45</v>
      </c>
      <c r="R27" s="37"/>
      <c r="S27" s="56"/>
      <c r="T27" s="57"/>
      <c r="U27" s="34"/>
      <c r="V27" s="41"/>
      <c r="W27" s="55"/>
    </row>
    <row r="28" spans="1:23" x14ac:dyDescent="0.25">
      <c r="A28" s="31" t="s">
        <v>74</v>
      </c>
      <c r="B28" s="32" t="s">
        <v>43</v>
      </c>
      <c r="C28" s="33">
        <v>24</v>
      </c>
      <c r="D28" s="33" t="s">
        <v>44</v>
      </c>
      <c r="E28" s="34" t="s">
        <v>45</v>
      </c>
      <c r="F28" s="35" t="s">
        <v>81</v>
      </c>
      <c r="G28" s="40">
        <v>0</v>
      </c>
      <c r="H28" s="37"/>
      <c r="I28" s="41"/>
      <c r="J28" s="38"/>
      <c r="K28" s="67"/>
      <c r="M28" s="31" t="s">
        <v>74</v>
      </c>
      <c r="N28" s="34" t="s">
        <v>43</v>
      </c>
      <c r="O28" s="34">
        <v>24</v>
      </c>
      <c r="P28" s="33" t="s">
        <v>44</v>
      </c>
      <c r="Q28" s="34" t="s">
        <v>45</v>
      </c>
      <c r="R28" s="37"/>
      <c r="S28" s="56"/>
      <c r="T28" s="57"/>
      <c r="U28" s="34"/>
      <c r="V28" s="41"/>
      <c r="W28" s="55"/>
    </row>
    <row r="29" spans="1:23" x14ac:dyDescent="0.25">
      <c r="A29" s="13" t="s">
        <v>42</v>
      </c>
      <c r="B29" s="24" t="s">
        <v>13</v>
      </c>
      <c r="C29" s="15">
        <v>30</v>
      </c>
      <c r="D29" s="15" t="s">
        <v>29</v>
      </c>
      <c r="E29" s="14" t="s">
        <v>30</v>
      </c>
      <c r="F29" s="25">
        <v>60.8</v>
      </c>
      <c r="G29" s="25">
        <v>60.13</v>
      </c>
      <c r="H29" s="17">
        <f>0.05*G29</f>
        <v>3.0065000000000004</v>
      </c>
      <c r="I29" s="19">
        <v>4</v>
      </c>
      <c r="J29" s="19">
        <f t="shared" ref="J29:J31" si="9">((F29-G29)/G29)*100</f>
        <v>1.114252453018451</v>
      </c>
      <c r="K29" s="26">
        <v>0.22</v>
      </c>
      <c r="M29" s="13" t="s">
        <v>42</v>
      </c>
      <c r="N29" s="14" t="s">
        <v>13</v>
      </c>
      <c r="O29" s="14">
        <v>30</v>
      </c>
      <c r="P29" s="15" t="s">
        <v>29</v>
      </c>
      <c r="Q29" s="14" t="s">
        <v>30</v>
      </c>
      <c r="R29" s="25">
        <f>F29</f>
        <v>60.8</v>
      </c>
      <c r="S29" s="25">
        <v>60</v>
      </c>
      <c r="T29" s="16">
        <v>1.84</v>
      </c>
      <c r="U29" s="14">
        <v>1</v>
      </c>
      <c r="V29" s="18">
        <f>((R29-S29)/S29)*100</f>
        <v>1.3333333333333286</v>
      </c>
      <c r="W29" s="67">
        <v>0.43</v>
      </c>
    </row>
    <row r="30" spans="1:23" x14ac:dyDescent="0.25">
      <c r="A30" s="13" t="s">
        <v>41</v>
      </c>
      <c r="B30" s="24" t="s">
        <v>13</v>
      </c>
      <c r="C30" s="15">
        <v>31</v>
      </c>
      <c r="D30" s="15" t="s">
        <v>29</v>
      </c>
      <c r="E30" s="14" t="s">
        <v>30</v>
      </c>
      <c r="F30" s="25">
        <v>100.4</v>
      </c>
      <c r="G30" s="28">
        <v>97.71</v>
      </c>
      <c r="H30" s="17">
        <f t="shared" ref="H30:H31" si="10">0.05*G30</f>
        <v>4.8855000000000004</v>
      </c>
      <c r="I30" s="19">
        <v>4</v>
      </c>
      <c r="J30" s="19">
        <f t="shared" si="9"/>
        <v>2.7530447241838214</v>
      </c>
      <c r="K30" s="26">
        <v>0.55000000000000004</v>
      </c>
      <c r="M30" s="13" t="s">
        <v>41</v>
      </c>
      <c r="N30" s="14" t="s">
        <v>13</v>
      </c>
      <c r="O30" s="14">
        <v>31</v>
      </c>
      <c r="P30" s="15" t="s">
        <v>29</v>
      </c>
      <c r="Q30" s="14" t="s">
        <v>30</v>
      </c>
      <c r="R30" s="25">
        <f t="shared" ref="R30:R41" si="11">F30</f>
        <v>100.4</v>
      </c>
      <c r="S30" s="25">
        <v>99.38</v>
      </c>
      <c r="T30" s="16">
        <v>2.3199999999999998</v>
      </c>
      <c r="U30" s="14">
        <v>1</v>
      </c>
      <c r="V30" s="18">
        <f t="shared" ref="V30:V55" si="12">((R30-S30)/S30)*100</f>
        <v>1.0263634534111594</v>
      </c>
      <c r="W30" s="67">
        <v>0.44</v>
      </c>
    </row>
    <row r="31" spans="1:23" x14ac:dyDescent="0.25">
      <c r="A31" s="13" t="s">
        <v>40</v>
      </c>
      <c r="B31" s="24" t="s">
        <v>13</v>
      </c>
      <c r="C31" s="15">
        <v>32</v>
      </c>
      <c r="D31" s="15" t="s">
        <v>29</v>
      </c>
      <c r="E31" s="14" t="s">
        <v>30</v>
      </c>
      <c r="F31" s="30">
        <v>199</v>
      </c>
      <c r="G31" s="28">
        <v>185.19</v>
      </c>
      <c r="H31" s="17">
        <f t="shared" si="10"/>
        <v>9.259500000000001</v>
      </c>
      <c r="I31" s="19">
        <v>4</v>
      </c>
      <c r="J31" s="19">
        <f t="shared" si="9"/>
        <v>7.4572061126410727</v>
      </c>
      <c r="K31" s="26">
        <v>1.49</v>
      </c>
      <c r="M31" s="13" t="s">
        <v>40</v>
      </c>
      <c r="N31" s="14" t="s">
        <v>13</v>
      </c>
      <c r="O31" s="14">
        <v>32</v>
      </c>
      <c r="P31" s="15" t="s">
        <v>29</v>
      </c>
      <c r="Q31" s="14" t="s">
        <v>30</v>
      </c>
      <c r="R31" s="30">
        <f t="shared" si="11"/>
        <v>199</v>
      </c>
      <c r="S31" s="25">
        <v>187.9</v>
      </c>
      <c r="T31" s="16">
        <v>7.7</v>
      </c>
      <c r="U31" s="14">
        <v>1</v>
      </c>
      <c r="V31" s="18">
        <f t="shared" si="12"/>
        <v>5.9073975518893</v>
      </c>
      <c r="W31" s="67">
        <v>1.44</v>
      </c>
    </row>
    <row r="32" spans="1:23" x14ac:dyDescent="0.25">
      <c r="A32" s="13" t="s">
        <v>39</v>
      </c>
      <c r="B32" s="24" t="s">
        <v>13</v>
      </c>
      <c r="C32" s="15">
        <v>33</v>
      </c>
      <c r="D32" s="15" t="s">
        <v>29</v>
      </c>
      <c r="E32" s="14" t="s">
        <v>30</v>
      </c>
      <c r="F32" s="16">
        <v>17.100000000000001</v>
      </c>
      <c r="G32" s="28">
        <v>16.190000000000001</v>
      </c>
      <c r="H32" s="17"/>
      <c r="I32" s="19"/>
      <c r="J32" s="19"/>
      <c r="K32" s="29"/>
      <c r="M32" s="13" t="s">
        <v>39</v>
      </c>
      <c r="N32" s="14" t="s">
        <v>13</v>
      </c>
      <c r="O32" s="14">
        <v>33</v>
      </c>
      <c r="P32" s="15" t="s">
        <v>29</v>
      </c>
      <c r="Q32" s="14" t="s">
        <v>30</v>
      </c>
      <c r="R32" s="16">
        <f t="shared" si="11"/>
        <v>17.100000000000001</v>
      </c>
      <c r="S32" s="16"/>
      <c r="T32" s="16"/>
      <c r="U32" s="14"/>
      <c r="V32" s="18"/>
      <c r="W32" s="29"/>
    </row>
    <row r="33" spans="1:23" x14ac:dyDescent="0.25">
      <c r="A33" s="13" t="s">
        <v>38</v>
      </c>
      <c r="B33" s="24" t="s">
        <v>13</v>
      </c>
      <c r="C33" s="15">
        <v>34</v>
      </c>
      <c r="D33" s="15" t="s">
        <v>29</v>
      </c>
      <c r="E33" s="14" t="s">
        <v>30</v>
      </c>
      <c r="F33" s="16">
        <v>17.899999999999999</v>
      </c>
      <c r="G33" s="28">
        <v>14.19</v>
      </c>
      <c r="H33" s="17"/>
      <c r="I33" s="19"/>
      <c r="J33" s="19"/>
      <c r="K33" s="29"/>
      <c r="M33" s="13" t="s">
        <v>38</v>
      </c>
      <c r="N33" s="14" t="s">
        <v>13</v>
      </c>
      <c r="O33" s="14">
        <v>34</v>
      </c>
      <c r="P33" s="15" t="s">
        <v>29</v>
      </c>
      <c r="Q33" s="14" t="s">
        <v>30</v>
      </c>
      <c r="R33" s="16">
        <f t="shared" si="11"/>
        <v>17.899999999999999</v>
      </c>
      <c r="S33" s="16"/>
      <c r="T33" s="16"/>
      <c r="U33" s="14"/>
      <c r="V33" s="18"/>
      <c r="W33" s="29"/>
    </row>
    <row r="34" spans="1:23" x14ac:dyDescent="0.25">
      <c r="A34" s="13" t="s">
        <v>37</v>
      </c>
      <c r="B34" s="24" t="s">
        <v>13</v>
      </c>
      <c r="C34" s="15">
        <v>35</v>
      </c>
      <c r="D34" s="15" t="s">
        <v>29</v>
      </c>
      <c r="E34" s="14" t="s">
        <v>30</v>
      </c>
      <c r="F34" s="16">
        <v>21.6</v>
      </c>
      <c r="G34" s="28">
        <v>19.52</v>
      </c>
      <c r="H34" s="17"/>
      <c r="I34" s="19"/>
      <c r="J34" s="19"/>
      <c r="K34" s="29"/>
      <c r="M34" s="13" t="s">
        <v>37</v>
      </c>
      <c r="N34" s="14" t="s">
        <v>13</v>
      </c>
      <c r="O34" s="14">
        <v>35</v>
      </c>
      <c r="P34" s="15" t="s">
        <v>29</v>
      </c>
      <c r="Q34" s="14" t="s">
        <v>30</v>
      </c>
      <c r="R34" s="16">
        <f t="shared" si="11"/>
        <v>21.6</v>
      </c>
      <c r="S34" s="16"/>
      <c r="T34" s="16"/>
      <c r="U34" s="14"/>
      <c r="V34" s="18"/>
      <c r="W34" s="29"/>
    </row>
    <row r="35" spans="1:23" x14ac:dyDescent="0.25">
      <c r="A35" s="13" t="s">
        <v>36</v>
      </c>
      <c r="B35" s="24" t="s">
        <v>13</v>
      </c>
      <c r="C35" s="15">
        <v>36</v>
      </c>
      <c r="D35" s="15" t="s">
        <v>29</v>
      </c>
      <c r="E35" s="14" t="s">
        <v>30</v>
      </c>
      <c r="F35" s="25">
        <v>70.599999999999994</v>
      </c>
      <c r="G35" s="28">
        <v>86.45</v>
      </c>
      <c r="H35" s="17"/>
      <c r="I35" s="19"/>
      <c r="J35" s="19"/>
      <c r="K35" s="29"/>
      <c r="M35" s="13" t="s">
        <v>36</v>
      </c>
      <c r="N35" s="14" t="s">
        <v>13</v>
      </c>
      <c r="O35" s="14">
        <v>36</v>
      </c>
      <c r="P35" s="15" t="s">
        <v>29</v>
      </c>
      <c r="Q35" s="14" t="s">
        <v>30</v>
      </c>
      <c r="R35" s="16">
        <f t="shared" si="11"/>
        <v>70.599999999999994</v>
      </c>
      <c r="S35" s="16"/>
      <c r="T35" s="16"/>
      <c r="U35" s="14"/>
      <c r="V35" s="18"/>
      <c r="W35" s="29"/>
    </row>
    <row r="36" spans="1:23" x14ac:dyDescent="0.25">
      <c r="A36" s="13" t="s">
        <v>35</v>
      </c>
      <c r="B36" s="24" t="s">
        <v>13</v>
      </c>
      <c r="C36" s="15">
        <v>37</v>
      </c>
      <c r="D36" s="15" t="s">
        <v>29</v>
      </c>
      <c r="E36" s="14" t="s">
        <v>30</v>
      </c>
      <c r="F36" s="25">
        <v>87.1</v>
      </c>
      <c r="G36" s="28">
        <v>108.23</v>
      </c>
      <c r="H36" s="17"/>
      <c r="I36" s="19"/>
      <c r="J36" s="19"/>
      <c r="K36" s="29"/>
      <c r="M36" s="13" t="s">
        <v>35</v>
      </c>
      <c r="N36" s="14" t="s">
        <v>13</v>
      </c>
      <c r="O36" s="14">
        <v>37</v>
      </c>
      <c r="P36" s="15" t="s">
        <v>29</v>
      </c>
      <c r="Q36" s="14" t="s">
        <v>30</v>
      </c>
      <c r="R36" s="25">
        <f t="shared" si="11"/>
        <v>87.1</v>
      </c>
      <c r="S36" s="16"/>
      <c r="T36" s="16"/>
      <c r="U36" s="14"/>
      <c r="V36" s="18"/>
      <c r="W36" s="29"/>
    </row>
    <row r="37" spans="1:23" x14ac:dyDescent="0.25">
      <c r="A37" s="13" t="s">
        <v>34</v>
      </c>
      <c r="B37" s="24" t="s">
        <v>13</v>
      </c>
      <c r="C37" s="15">
        <v>38</v>
      </c>
      <c r="D37" s="15" t="s">
        <v>29</v>
      </c>
      <c r="E37" s="14" t="s">
        <v>30</v>
      </c>
      <c r="F37" s="30">
        <v>104</v>
      </c>
      <c r="G37" s="28">
        <v>130</v>
      </c>
      <c r="H37" s="17"/>
      <c r="I37" s="19"/>
      <c r="J37" s="19"/>
      <c r="K37" s="29"/>
      <c r="M37" s="13" t="s">
        <v>34</v>
      </c>
      <c r="N37" s="14" t="s">
        <v>13</v>
      </c>
      <c r="O37" s="14">
        <v>38</v>
      </c>
      <c r="P37" s="15" t="s">
        <v>29</v>
      </c>
      <c r="Q37" s="14" t="s">
        <v>30</v>
      </c>
      <c r="R37" s="30">
        <f t="shared" si="11"/>
        <v>104</v>
      </c>
      <c r="S37" s="16"/>
      <c r="T37" s="16"/>
      <c r="U37" s="14"/>
      <c r="V37" s="18"/>
      <c r="W37" s="29"/>
    </row>
    <row r="38" spans="1:23" x14ac:dyDescent="0.25">
      <c r="A38" s="13" t="s">
        <v>33</v>
      </c>
      <c r="B38" s="24" t="s">
        <v>13</v>
      </c>
      <c r="C38" s="15">
        <v>39</v>
      </c>
      <c r="D38" s="15" t="s">
        <v>29</v>
      </c>
      <c r="E38" s="14" t="s">
        <v>30</v>
      </c>
      <c r="F38" s="30">
        <v>307</v>
      </c>
      <c r="G38" s="19">
        <v>251.09</v>
      </c>
      <c r="H38" s="17"/>
      <c r="I38" s="19"/>
      <c r="J38" s="19"/>
      <c r="K38" s="29"/>
      <c r="M38" s="13" t="s">
        <v>33</v>
      </c>
      <c r="N38" s="14" t="s">
        <v>13</v>
      </c>
      <c r="O38" s="14">
        <v>39</v>
      </c>
      <c r="P38" s="15" t="s">
        <v>29</v>
      </c>
      <c r="Q38" s="14" t="s">
        <v>30</v>
      </c>
      <c r="R38" s="30">
        <f t="shared" si="11"/>
        <v>307</v>
      </c>
      <c r="S38" s="16"/>
      <c r="T38" s="16"/>
      <c r="U38" s="14"/>
      <c r="V38" s="18"/>
      <c r="W38" s="29"/>
    </row>
    <row r="39" spans="1:23" x14ac:dyDescent="0.25">
      <c r="A39" s="13" t="s">
        <v>32</v>
      </c>
      <c r="B39" s="24" t="s">
        <v>13</v>
      </c>
      <c r="C39" s="15">
        <v>40</v>
      </c>
      <c r="D39" s="15" t="s">
        <v>29</v>
      </c>
      <c r="E39" s="14" t="s">
        <v>30</v>
      </c>
      <c r="F39" s="30">
        <v>226</v>
      </c>
      <c r="G39" s="19">
        <v>184.27</v>
      </c>
      <c r="H39" s="17"/>
      <c r="I39" s="19"/>
      <c r="J39" s="19"/>
      <c r="K39" s="29"/>
      <c r="M39" s="13" t="s">
        <v>32</v>
      </c>
      <c r="N39" s="14" t="s">
        <v>13</v>
      </c>
      <c r="O39" s="14">
        <v>40</v>
      </c>
      <c r="P39" s="15" t="s">
        <v>29</v>
      </c>
      <c r="Q39" s="14" t="s">
        <v>30</v>
      </c>
      <c r="R39" s="30">
        <f t="shared" si="11"/>
        <v>226</v>
      </c>
      <c r="S39" s="16"/>
      <c r="T39" s="16"/>
      <c r="U39" s="14"/>
      <c r="V39" s="18"/>
      <c r="W39" s="29"/>
    </row>
    <row r="40" spans="1:23" x14ac:dyDescent="0.25">
      <c r="A40" s="13" t="s">
        <v>31</v>
      </c>
      <c r="B40" s="24" t="s">
        <v>13</v>
      </c>
      <c r="C40" s="15">
        <v>41</v>
      </c>
      <c r="D40" s="15" t="s">
        <v>29</v>
      </c>
      <c r="E40" s="14" t="s">
        <v>30</v>
      </c>
      <c r="F40" s="30">
        <v>263</v>
      </c>
      <c r="G40" s="28">
        <v>210.23</v>
      </c>
      <c r="H40" s="17"/>
      <c r="I40" s="19"/>
      <c r="J40" s="19"/>
      <c r="K40" s="29"/>
      <c r="M40" s="13" t="s">
        <v>31</v>
      </c>
      <c r="N40" s="14" t="s">
        <v>13</v>
      </c>
      <c r="O40" s="14">
        <v>41</v>
      </c>
      <c r="P40" s="15" t="s">
        <v>29</v>
      </c>
      <c r="Q40" s="14" t="s">
        <v>30</v>
      </c>
      <c r="R40" s="30">
        <f t="shared" si="11"/>
        <v>263</v>
      </c>
      <c r="S40" s="25"/>
      <c r="T40" s="16"/>
      <c r="U40" s="14"/>
      <c r="V40" s="18"/>
      <c r="W40" s="29"/>
    </row>
    <row r="41" spans="1:23" x14ac:dyDescent="0.25">
      <c r="A41" s="13" t="s">
        <v>28</v>
      </c>
      <c r="B41" s="24" t="s">
        <v>13</v>
      </c>
      <c r="C41" s="15">
        <v>42</v>
      </c>
      <c r="D41" s="15" t="s">
        <v>29</v>
      </c>
      <c r="E41" s="14" t="s">
        <v>30</v>
      </c>
      <c r="F41" s="30">
        <v>102</v>
      </c>
      <c r="G41" s="28">
        <v>97.71</v>
      </c>
      <c r="H41" s="17">
        <f t="shared" ref="H41" si="13">0.05*G41</f>
        <v>4.8855000000000004</v>
      </c>
      <c r="I41" s="19">
        <v>4</v>
      </c>
      <c r="J41" s="19">
        <f t="shared" ref="J41:J43" si="14">((F41-G41)/G41)*100</f>
        <v>4.3905434448879408</v>
      </c>
      <c r="K41" s="26">
        <v>0.88</v>
      </c>
      <c r="M41" s="13" t="s">
        <v>28</v>
      </c>
      <c r="N41" s="14" t="s">
        <v>13</v>
      </c>
      <c r="O41" s="14">
        <v>42</v>
      </c>
      <c r="P41" s="15" t="s">
        <v>29</v>
      </c>
      <c r="Q41" s="14" t="s">
        <v>30</v>
      </c>
      <c r="R41" s="30">
        <f t="shared" si="11"/>
        <v>102</v>
      </c>
      <c r="S41" s="25">
        <v>102.2</v>
      </c>
      <c r="T41" s="16">
        <v>5.4</v>
      </c>
      <c r="U41" s="14">
        <v>1</v>
      </c>
      <c r="V41" s="18">
        <f t="shared" si="12"/>
        <v>-0.19569471624266421</v>
      </c>
      <c r="W41" s="67">
        <v>-0.04</v>
      </c>
    </row>
    <row r="42" spans="1:23" x14ac:dyDescent="0.25">
      <c r="A42" s="31" t="s">
        <v>26</v>
      </c>
      <c r="B42" s="32" t="s">
        <v>13</v>
      </c>
      <c r="C42" s="33">
        <v>43</v>
      </c>
      <c r="D42" s="33" t="s">
        <v>27</v>
      </c>
      <c r="E42" s="34" t="s">
        <v>23</v>
      </c>
      <c r="F42" s="66">
        <v>105</v>
      </c>
      <c r="G42" s="68">
        <v>107.1</v>
      </c>
      <c r="H42" s="37">
        <f>0.05*G42</f>
        <v>5.3550000000000004</v>
      </c>
      <c r="I42" s="41">
        <v>4</v>
      </c>
      <c r="J42" s="41">
        <f t="shared" si="14"/>
        <v>-1.960784313725485</v>
      </c>
      <c r="K42" s="67">
        <v>-0.38</v>
      </c>
      <c r="M42" s="31" t="s">
        <v>26</v>
      </c>
      <c r="N42" s="32" t="s">
        <v>13</v>
      </c>
      <c r="O42" s="33">
        <v>43</v>
      </c>
      <c r="P42" s="33" t="s">
        <v>27</v>
      </c>
      <c r="Q42" s="34" t="s">
        <v>23</v>
      </c>
      <c r="R42" s="66">
        <f>F42</f>
        <v>105</v>
      </c>
      <c r="S42" s="68">
        <v>106.8</v>
      </c>
      <c r="T42" s="37">
        <v>2.8</v>
      </c>
      <c r="U42" s="34" t="s">
        <v>75</v>
      </c>
      <c r="V42" s="41">
        <f t="shared" si="12"/>
        <v>-1.6853932584269637</v>
      </c>
      <c r="W42" s="67">
        <v>-0.64</v>
      </c>
    </row>
    <row r="43" spans="1:23" x14ac:dyDescent="0.25">
      <c r="A43" s="31" t="s">
        <v>24</v>
      </c>
      <c r="B43" s="32" t="s">
        <v>13</v>
      </c>
      <c r="C43" s="33">
        <v>44</v>
      </c>
      <c r="D43" s="33" t="s">
        <v>27</v>
      </c>
      <c r="E43" s="34" t="s">
        <v>23</v>
      </c>
      <c r="F43" s="40">
        <v>41.5</v>
      </c>
      <c r="G43" s="68">
        <v>42.29</v>
      </c>
      <c r="H43" s="37">
        <f>0.05*G43</f>
        <v>2.1145</v>
      </c>
      <c r="I43" s="41">
        <v>4</v>
      </c>
      <c r="J43" s="41">
        <f t="shared" si="14"/>
        <v>-1.8680539134547154</v>
      </c>
      <c r="K43" s="67">
        <v>-0.37</v>
      </c>
      <c r="M43" s="31" t="s">
        <v>24</v>
      </c>
      <c r="N43" s="32" t="s">
        <v>13</v>
      </c>
      <c r="O43" s="33">
        <v>44</v>
      </c>
      <c r="P43" s="33" t="s">
        <v>27</v>
      </c>
      <c r="Q43" s="34" t="s">
        <v>23</v>
      </c>
      <c r="R43" s="40">
        <f t="shared" ref="R43:R67" si="15">F43</f>
        <v>41.5</v>
      </c>
      <c r="S43" s="68">
        <v>42.38</v>
      </c>
      <c r="T43" s="37">
        <v>1.85</v>
      </c>
      <c r="U43" s="34" t="s">
        <v>75</v>
      </c>
      <c r="V43" s="41">
        <f t="shared" si="12"/>
        <v>-2.076451156205763</v>
      </c>
      <c r="W43" s="67">
        <v>-0.48</v>
      </c>
    </row>
    <row r="44" spans="1:23" x14ac:dyDescent="0.25">
      <c r="A44" s="31" t="s">
        <v>20</v>
      </c>
      <c r="B44" s="32" t="s">
        <v>13</v>
      </c>
      <c r="C44" s="33">
        <v>45</v>
      </c>
      <c r="D44" s="33" t="s">
        <v>27</v>
      </c>
      <c r="E44" s="34" t="s">
        <v>23</v>
      </c>
      <c r="F44" s="66">
        <v>158</v>
      </c>
      <c r="G44" s="68">
        <v>159.69999999999999</v>
      </c>
      <c r="H44" s="37">
        <f t="shared" ref="H44" si="16">0.05*G44</f>
        <v>7.9849999999999994</v>
      </c>
      <c r="I44" s="41">
        <v>4</v>
      </c>
      <c r="J44" s="41">
        <f t="shared" ref="J44:J55" si="17">((F44-G44)/G44)*100</f>
        <v>-1.0644959298684964</v>
      </c>
      <c r="K44" s="67">
        <v>-0.21</v>
      </c>
      <c r="M44" s="31" t="s">
        <v>20</v>
      </c>
      <c r="N44" s="32" t="s">
        <v>13</v>
      </c>
      <c r="O44" s="33">
        <v>45</v>
      </c>
      <c r="P44" s="33" t="s">
        <v>27</v>
      </c>
      <c r="Q44" s="34" t="s">
        <v>23</v>
      </c>
      <c r="R44" s="66">
        <f t="shared" si="15"/>
        <v>158</v>
      </c>
      <c r="S44" s="68">
        <v>158.9</v>
      </c>
      <c r="T44" s="37">
        <v>3.6</v>
      </c>
      <c r="U44" s="34" t="s">
        <v>75</v>
      </c>
      <c r="V44" s="41">
        <f t="shared" si="12"/>
        <v>-0.56639395846444662</v>
      </c>
      <c r="W44" s="67">
        <v>-0.25</v>
      </c>
    </row>
    <row r="45" spans="1:23" x14ac:dyDescent="0.25">
      <c r="A45" s="31" t="s">
        <v>22</v>
      </c>
      <c r="B45" s="32" t="s">
        <v>13</v>
      </c>
      <c r="C45" s="33">
        <v>46</v>
      </c>
      <c r="D45" s="33" t="s">
        <v>25</v>
      </c>
      <c r="E45" s="34" t="s">
        <v>23</v>
      </c>
      <c r="F45" s="66">
        <v>58</v>
      </c>
      <c r="G45" s="68">
        <v>69.260000000000005</v>
      </c>
      <c r="H45" s="37">
        <f t="shared" ref="H45:H49" si="18">0.075*G45</f>
        <v>5.1945000000000006</v>
      </c>
      <c r="I45" s="41">
        <v>4</v>
      </c>
      <c r="J45" s="41">
        <f t="shared" si="17"/>
        <v>-16.25758013283281</v>
      </c>
      <c r="K45" s="67">
        <v>-2.17</v>
      </c>
      <c r="M45" s="31" t="s">
        <v>22</v>
      </c>
      <c r="N45" s="32" t="s">
        <v>13</v>
      </c>
      <c r="O45" s="33">
        <v>46</v>
      </c>
      <c r="P45" s="33" t="s">
        <v>25</v>
      </c>
      <c r="Q45" s="34" t="s">
        <v>23</v>
      </c>
      <c r="R45" s="66">
        <f t="shared" si="15"/>
        <v>58</v>
      </c>
      <c r="S45" s="68">
        <v>64.47</v>
      </c>
      <c r="T45" s="37">
        <v>9.86</v>
      </c>
      <c r="U45" s="34" t="s">
        <v>75</v>
      </c>
      <c r="V45" s="41">
        <f t="shared" si="12"/>
        <v>-10.035675507988211</v>
      </c>
      <c r="W45" s="67">
        <v>-0.66</v>
      </c>
    </row>
    <row r="46" spans="1:23" x14ac:dyDescent="0.25">
      <c r="A46" s="31" t="s">
        <v>26</v>
      </c>
      <c r="B46" s="32" t="s">
        <v>13</v>
      </c>
      <c r="C46" s="33">
        <v>47</v>
      </c>
      <c r="D46" s="33" t="s">
        <v>25</v>
      </c>
      <c r="E46" s="34" t="s">
        <v>23</v>
      </c>
      <c r="F46" s="40">
        <v>89.7</v>
      </c>
      <c r="G46" s="68">
        <v>99.23</v>
      </c>
      <c r="H46" s="37">
        <f t="shared" si="18"/>
        <v>7.4422499999999996</v>
      </c>
      <c r="I46" s="41">
        <v>4</v>
      </c>
      <c r="J46" s="41">
        <f t="shared" si="17"/>
        <v>-9.6039504182202968</v>
      </c>
      <c r="K46" s="67">
        <v>-1.28</v>
      </c>
      <c r="M46" s="31" t="s">
        <v>26</v>
      </c>
      <c r="N46" s="32" t="s">
        <v>13</v>
      </c>
      <c r="O46" s="33">
        <v>47</v>
      </c>
      <c r="P46" s="33" t="s">
        <v>25</v>
      </c>
      <c r="Q46" s="34" t="s">
        <v>23</v>
      </c>
      <c r="R46" s="40">
        <f t="shared" si="15"/>
        <v>89.7</v>
      </c>
      <c r="S46" s="68">
        <v>96.58</v>
      </c>
      <c r="T46" s="37">
        <v>8.02</v>
      </c>
      <c r="U46" s="34" t="s">
        <v>75</v>
      </c>
      <c r="V46" s="41">
        <f t="shared" si="12"/>
        <v>-7.1236280803478937</v>
      </c>
      <c r="W46" s="67">
        <v>-0.86</v>
      </c>
    </row>
    <row r="47" spans="1:23" x14ac:dyDescent="0.25">
      <c r="A47" s="31" t="s">
        <v>21</v>
      </c>
      <c r="B47" s="32" t="s">
        <v>13</v>
      </c>
      <c r="C47" s="33">
        <v>48</v>
      </c>
      <c r="D47" s="33" t="s">
        <v>25</v>
      </c>
      <c r="E47" s="34" t="s">
        <v>23</v>
      </c>
      <c r="F47" s="40">
        <v>69.7</v>
      </c>
      <c r="G47" s="68">
        <v>75.05</v>
      </c>
      <c r="H47" s="37">
        <f>0.075*G47</f>
        <v>5.6287499999999993</v>
      </c>
      <c r="I47" s="41">
        <v>4</v>
      </c>
      <c r="J47" s="41">
        <f t="shared" si="17"/>
        <v>-7.128580946035969</v>
      </c>
      <c r="K47" s="67">
        <v>-0.95</v>
      </c>
      <c r="M47" s="31" t="s">
        <v>21</v>
      </c>
      <c r="N47" s="32" t="s">
        <v>13</v>
      </c>
      <c r="O47" s="33">
        <v>48</v>
      </c>
      <c r="P47" s="33" t="s">
        <v>25</v>
      </c>
      <c r="Q47" s="34" t="s">
        <v>23</v>
      </c>
      <c r="R47" s="40">
        <f t="shared" si="15"/>
        <v>69.7</v>
      </c>
      <c r="S47" s="68">
        <v>77.2</v>
      </c>
      <c r="T47" s="37">
        <v>7.02</v>
      </c>
      <c r="U47" s="34" t="s">
        <v>75</v>
      </c>
      <c r="V47" s="41">
        <f t="shared" si="12"/>
        <v>-9.7150259067357503</v>
      </c>
      <c r="W47" s="67">
        <v>-1.07</v>
      </c>
    </row>
    <row r="48" spans="1:23" x14ac:dyDescent="0.25">
      <c r="A48" s="31" t="s">
        <v>20</v>
      </c>
      <c r="B48" s="32" t="s">
        <v>13</v>
      </c>
      <c r="C48" s="33">
        <v>49</v>
      </c>
      <c r="D48" s="33" t="s">
        <v>25</v>
      </c>
      <c r="E48" s="34" t="s">
        <v>23</v>
      </c>
      <c r="F48" s="66">
        <v>109</v>
      </c>
      <c r="G48" s="68">
        <v>124.8</v>
      </c>
      <c r="H48" s="37">
        <f t="shared" si="18"/>
        <v>9.36</v>
      </c>
      <c r="I48" s="41">
        <v>4</v>
      </c>
      <c r="J48" s="41">
        <f t="shared" si="17"/>
        <v>-12.660256410256407</v>
      </c>
      <c r="K48" s="67">
        <v>-1.69</v>
      </c>
      <c r="M48" s="31" t="s">
        <v>20</v>
      </c>
      <c r="N48" s="32" t="s">
        <v>13</v>
      </c>
      <c r="O48" s="33">
        <v>49</v>
      </c>
      <c r="P48" s="33" t="s">
        <v>25</v>
      </c>
      <c r="Q48" s="34" t="s">
        <v>23</v>
      </c>
      <c r="R48" s="66">
        <f t="shared" si="15"/>
        <v>109</v>
      </c>
      <c r="S48" s="68">
        <v>117.5</v>
      </c>
      <c r="T48" s="37">
        <v>9.6</v>
      </c>
      <c r="U48" s="34" t="s">
        <v>75</v>
      </c>
      <c r="V48" s="41">
        <f t="shared" si="12"/>
        <v>-7.2340425531914887</v>
      </c>
      <c r="W48" s="67">
        <v>-0.89</v>
      </c>
    </row>
    <row r="49" spans="1:23" x14ac:dyDescent="0.25">
      <c r="A49" s="31" t="s">
        <v>19</v>
      </c>
      <c r="B49" s="32" t="s">
        <v>13</v>
      </c>
      <c r="C49" s="33">
        <v>50</v>
      </c>
      <c r="D49" s="33" t="s">
        <v>25</v>
      </c>
      <c r="E49" s="34" t="s">
        <v>23</v>
      </c>
      <c r="F49" s="40">
        <v>55.4</v>
      </c>
      <c r="G49" s="68">
        <v>67.34</v>
      </c>
      <c r="H49" s="37">
        <f t="shared" si="18"/>
        <v>5.0505000000000004</v>
      </c>
      <c r="I49" s="41">
        <v>4</v>
      </c>
      <c r="J49" s="41">
        <f t="shared" si="17"/>
        <v>-17.730917730917735</v>
      </c>
      <c r="K49" s="67">
        <v>-2.36</v>
      </c>
      <c r="M49" s="31" t="s">
        <v>19</v>
      </c>
      <c r="N49" s="32" t="s">
        <v>13</v>
      </c>
      <c r="O49" s="33">
        <v>50</v>
      </c>
      <c r="P49" s="33" t="s">
        <v>25</v>
      </c>
      <c r="Q49" s="34" t="s">
        <v>23</v>
      </c>
      <c r="R49" s="40">
        <f t="shared" si="15"/>
        <v>55.4</v>
      </c>
      <c r="S49" s="68">
        <v>63.04</v>
      </c>
      <c r="T49" s="37">
        <v>8.44</v>
      </c>
      <c r="U49" s="34" t="s">
        <v>75</v>
      </c>
      <c r="V49" s="41">
        <f t="shared" si="12"/>
        <v>-12.119289340101524</v>
      </c>
      <c r="W49" s="67">
        <v>-0.9</v>
      </c>
    </row>
    <row r="50" spans="1:23" x14ac:dyDescent="0.25">
      <c r="A50" s="31" t="s">
        <v>16</v>
      </c>
      <c r="B50" s="32" t="s">
        <v>13</v>
      </c>
      <c r="C50" s="33">
        <v>51</v>
      </c>
      <c r="D50" s="33" t="s">
        <v>76</v>
      </c>
      <c r="E50" s="34" t="s">
        <v>23</v>
      </c>
      <c r="F50" s="40">
        <v>36.6</v>
      </c>
      <c r="G50" s="68">
        <v>42.32</v>
      </c>
      <c r="H50" s="37">
        <v>4.91</v>
      </c>
      <c r="I50" s="34">
        <v>4</v>
      </c>
      <c r="J50" s="41">
        <f t="shared" si="17"/>
        <v>-13.516068052930056</v>
      </c>
      <c r="K50" s="67">
        <v>-1.17</v>
      </c>
      <c r="M50" s="31" t="s">
        <v>16</v>
      </c>
      <c r="N50" s="32" t="s">
        <v>13</v>
      </c>
      <c r="O50" s="33">
        <v>51</v>
      </c>
      <c r="P50" s="33" t="s">
        <v>76</v>
      </c>
      <c r="Q50" s="34" t="s">
        <v>23</v>
      </c>
      <c r="R50" s="40">
        <f t="shared" si="15"/>
        <v>36.6</v>
      </c>
      <c r="S50" s="68">
        <v>36.159999999999997</v>
      </c>
      <c r="T50" s="37">
        <v>4.5999999999999996</v>
      </c>
      <c r="U50" s="34" t="s">
        <v>75</v>
      </c>
      <c r="V50" s="41">
        <f t="shared" si="12"/>
        <v>1.2168141592920489</v>
      </c>
      <c r="W50" s="67">
        <v>0.09</v>
      </c>
    </row>
    <row r="51" spans="1:23" x14ac:dyDescent="0.25">
      <c r="A51" s="31" t="s">
        <v>12</v>
      </c>
      <c r="B51" s="32" t="s">
        <v>13</v>
      </c>
      <c r="C51" s="33">
        <v>52</v>
      </c>
      <c r="D51" s="33" t="s">
        <v>76</v>
      </c>
      <c r="E51" s="34" t="s">
        <v>23</v>
      </c>
      <c r="F51" s="66">
        <v>108</v>
      </c>
      <c r="G51" s="68">
        <v>116.3</v>
      </c>
      <c r="H51" s="37">
        <f t="shared" ref="H51:H55" si="19">0.05*G51</f>
        <v>5.8150000000000004</v>
      </c>
      <c r="I51" s="34">
        <v>4</v>
      </c>
      <c r="J51" s="41">
        <f t="shared" si="17"/>
        <v>-7.1367153912295773</v>
      </c>
      <c r="K51" s="67">
        <v>-1.43</v>
      </c>
      <c r="M51" s="31" t="s">
        <v>12</v>
      </c>
      <c r="N51" s="32" t="s">
        <v>13</v>
      </c>
      <c r="O51" s="33">
        <v>52</v>
      </c>
      <c r="P51" s="33" t="s">
        <v>76</v>
      </c>
      <c r="Q51" s="34" t="s">
        <v>23</v>
      </c>
      <c r="R51" s="66">
        <f t="shared" si="15"/>
        <v>108</v>
      </c>
      <c r="S51" s="68">
        <v>112.3</v>
      </c>
      <c r="T51" s="37">
        <v>5.5</v>
      </c>
      <c r="U51" s="34" t="s">
        <v>75</v>
      </c>
      <c r="V51" s="41">
        <f t="shared" si="12"/>
        <v>-3.8290293855743522</v>
      </c>
      <c r="W51" s="67">
        <v>-0.77</v>
      </c>
    </row>
    <row r="52" spans="1:23" x14ac:dyDescent="0.25">
      <c r="A52" s="31" t="s">
        <v>26</v>
      </c>
      <c r="B52" s="32" t="s">
        <v>13</v>
      </c>
      <c r="C52" s="33">
        <v>53</v>
      </c>
      <c r="D52" s="33" t="s">
        <v>76</v>
      </c>
      <c r="E52" s="34" t="s">
        <v>23</v>
      </c>
      <c r="F52" s="66">
        <v>138</v>
      </c>
      <c r="G52" s="68">
        <v>146.80000000000001</v>
      </c>
      <c r="H52" s="37">
        <f t="shared" si="19"/>
        <v>7.3400000000000007</v>
      </c>
      <c r="I52" s="34">
        <v>4</v>
      </c>
      <c r="J52" s="41">
        <f t="shared" si="17"/>
        <v>-5.9945504087193537</v>
      </c>
      <c r="K52" s="67">
        <v>-1.2</v>
      </c>
      <c r="M52" s="31" t="s">
        <v>26</v>
      </c>
      <c r="N52" s="32" t="s">
        <v>13</v>
      </c>
      <c r="O52" s="33">
        <v>53</v>
      </c>
      <c r="P52" s="33" t="s">
        <v>76</v>
      </c>
      <c r="Q52" s="34" t="s">
        <v>23</v>
      </c>
      <c r="R52" s="66">
        <f t="shared" si="15"/>
        <v>138</v>
      </c>
      <c r="S52" s="68">
        <v>142.4</v>
      </c>
      <c r="T52" s="37">
        <v>5.9</v>
      </c>
      <c r="U52" s="34" t="s">
        <v>75</v>
      </c>
      <c r="V52" s="41">
        <f t="shared" si="12"/>
        <v>-3.089887640449442</v>
      </c>
      <c r="W52" s="67">
        <v>-0.74</v>
      </c>
    </row>
    <row r="53" spans="1:23" x14ac:dyDescent="0.25">
      <c r="A53" s="31" t="s">
        <v>24</v>
      </c>
      <c r="B53" s="32" t="s">
        <v>13</v>
      </c>
      <c r="C53" s="33">
        <v>54</v>
      </c>
      <c r="D53" s="33" t="s">
        <v>76</v>
      </c>
      <c r="E53" s="34" t="s">
        <v>23</v>
      </c>
      <c r="F53" s="66">
        <v>186</v>
      </c>
      <c r="G53" s="68">
        <v>196.4</v>
      </c>
      <c r="H53" s="37">
        <f t="shared" si="19"/>
        <v>9.82</v>
      </c>
      <c r="I53" s="34">
        <v>4</v>
      </c>
      <c r="J53" s="41">
        <f t="shared" si="17"/>
        <v>-5.2953156822810623</v>
      </c>
      <c r="K53" s="67">
        <v>-1.06</v>
      </c>
      <c r="M53" s="31" t="s">
        <v>24</v>
      </c>
      <c r="N53" s="32" t="s">
        <v>13</v>
      </c>
      <c r="O53" s="33">
        <v>54</v>
      </c>
      <c r="P53" s="33" t="s">
        <v>76</v>
      </c>
      <c r="Q53" s="34" t="s">
        <v>23</v>
      </c>
      <c r="R53" s="66">
        <f t="shared" si="15"/>
        <v>186</v>
      </c>
      <c r="S53" s="68">
        <v>189.9</v>
      </c>
      <c r="T53" s="37">
        <v>8.8000000000000007</v>
      </c>
      <c r="U53" s="34" t="s">
        <v>75</v>
      </c>
      <c r="V53" s="41">
        <f t="shared" si="12"/>
        <v>-2.0537124802527678</v>
      </c>
      <c r="W53" s="67">
        <v>-0.45</v>
      </c>
    </row>
    <row r="54" spans="1:23" x14ac:dyDescent="0.25">
      <c r="A54" s="31" t="s">
        <v>20</v>
      </c>
      <c r="B54" s="32" t="s">
        <v>13</v>
      </c>
      <c r="C54" s="33">
        <v>55</v>
      </c>
      <c r="D54" s="33" t="s">
        <v>76</v>
      </c>
      <c r="E54" s="34" t="s">
        <v>23</v>
      </c>
      <c r="F54" s="66">
        <v>108</v>
      </c>
      <c r="G54" s="68">
        <v>118.4</v>
      </c>
      <c r="H54" s="37">
        <f t="shared" si="19"/>
        <v>5.9200000000000008</v>
      </c>
      <c r="I54" s="34">
        <v>4</v>
      </c>
      <c r="J54" s="41">
        <f t="shared" si="17"/>
        <v>-8.7837837837837878</v>
      </c>
      <c r="K54" s="67">
        <v>-1.75</v>
      </c>
      <c r="M54" s="31" t="s">
        <v>20</v>
      </c>
      <c r="N54" s="32" t="s">
        <v>13</v>
      </c>
      <c r="O54" s="33">
        <v>55</v>
      </c>
      <c r="P54" s="33" t="s">
        <v>76</v>
      </c>
      <c r="Q54" s="34" t="s">
        <v>23</v>
      </c>
      <c r="R54" s="66">
        <f t="shared" si="15"/>
        <v>108</v>
      </c>
      <c r="S54" s="68">
        <v>108.5</v>
      </c>
      <c r="T54" s="37">
        <v>8.9</v>
      </c>
      <c r="U54" s="34" t="s">
        <v>75</v>
      </c>
      <c r="V54" s="41">
        <f t="shared" si="12"/>
        <v>-0.46082949308755761</v>
      </c>
      <c r="W54" s="67">
        <v>-0.05</v>
      </c>
    </row>
    <row r="55" spans="1:23" x14ac:dyDescent="0.25">
      <c r="A55" s="31" t="s">
        <v>19</v>
      </c>
      <c r="B55" s="32" t="s">
        <v>13</v>
      </c>
      <c r="C55" s="33">
        <v>56</v>
      </c>
      <c r="D55" s="33" t="s">
        <v>76</v>
      </c>
      <c r="E55" s="34" t="s">
        <v>23</v>
      </c>
      <c r="F55" s="66">
        <v>161</v>
      </c>
      <c r="G55" s="68">
        <v>171.8</v>
      </c>
      <c r="H55" s="37">
        <f t="shared" si="19"/>
        <v>8.5900000000000016</v>
      </c>
      <c r="I55" s="34">
        <v>4</v>
      </c>
      <c r="J55" s="41">
        <f t="shared" si="17"/>
        <v>-6.2863795110593772</v>
      </c>
      <c r="K55" s="67">
        <v>-1.25</v>
      </c>
      <c r="M55" s="31" t="s">
        <v>19</v>
      </c>
      <c r="N55" s="32" t="s">
        <v>13</v>
      </c>
      <c r="O55" s="33">
        <v>56</v>
      </c>
      <c r="P55" s="33" t="s">
        <v>76</v>
      </c>
      <c r="Q55" s="34" t="s">
        <v>23</v>
      </c>
      <c r="R55" s="66">
        <f t="shared" si="15"/>
        <v>161</v>
      </c>
      <c r="S55" s="68">
        <v>164.9</v>
      </c>
      <c r="T55" s="37">
        <v>8</v>
      </c>
      <c r="U55" s="34" t="s">
        <v>75</v>
      </c>
      <c r="V55" s="41">
        <f t="shared" si="12"/>
        <v>-2.3650697392359041</v>
      </c>
      <c r="W55" s="67">
        <v>-0.49</v>
      </c>
    </row>
    <row r="56" spans="1:23" x14ac:dyDescent="0.25">
      <c r="A56" s="31" t="s">
        <v>17</v>
      </c>
      <c r="B56" s="32" t="s">
        <v>13</v>
      </c>
      <c r="C56" s="33">
        <v>57</v>
      </c>
      <c r="D56" s="33" t="s">
        <v>76</v>
      </c>
      <c r="E56" s="34" t="s">
        <v>23</v>
      </c>
      <c r="F56" s="66">
        <v>110</v>
      </c>
      <c r="G56" s="68">
        <v>116.6</v>
      </c>
      <c r="H56" s="37">
        <f t="shared" ref="H56" si="20">0.05*G56</f>
        <v>5.83</v>
      </c>
      <c r="I56" s="34">
        <v>4</v>
      </c>
      <c r="J56" s="41">
        <f t="shared" ref="J56" si="21">((F56-G56)/G56)*100</f>
        <v>-5.6603773584905612</v>
      </c>
      <c r="K56" s="67">
        <v>-1.1299999999999999</v>
      </c>
      <c r="M56" s="31" t="s">
        <v>17</v>
      </c>
      <c r="N56" s="32" t="s">
        <v>13</v>
      </c>
      <c r="O56" s="33">
        <v>57</v>
      </c>
      <c r="P56" s="33" t="s">
        <v>76</v>
      </c>
      <c r="Q56" s="34" t="s">
        <v>23</v>
      </c>
      <c r="R56" s="66">
        <f t="shared" si="15"/>
        <v>110</v>
      </c>
      <c r="S56" s="68">
        <v>115.1</v>
      </c>
      <c r="T56" s="37">
        <v>4.5999999999999996</v>
      </c>
      <c r="U56" s="34" t="s">
        <v>75</v>
      </c>
      <c r="V56" s="41">
        <f>R56-S56</f>
        <v>-5.0999999999999943</v>
      </c>
      <c r="W56" s="67">
        <v>-1.1100000000000001</v>
      </c>
    </row>
    <row r="57" spans="1:23" x14ac:dyDescent="0.25">
      <c r="A57" s="31" t="s">
        <v>22</v>
      </c>
      <c r="B57" s="32" t="s">
        <v>13</v>
      </c>
      <c r="C57" s="33">
        <v>58</v>
      </c>
      <c r="D57" s="33" t="s">
        <v>18</v>
      </c>
      <c r="E57" s="34" t="s">
        <v>15</v>
      </c>
      <c r="F57" s="36">
        <v>15.77</v>
      </c>
      <c r="G57" s="37">
        <v>15.93</v>
      </c>
      <c r="H57" s="37">
        <v>0.15</v>
      </c>
      <c r="I57" s="34">
        <v>4</v>
      </c>
      <c r="J57" s="37">
        <f t="shared" ref="J57:J60" si="22">((F57-G57))</f>
        <v>-0.16000000000000014</v>
      </c>
      <c r="K57" s="67">
        <v>-1.07</v>
      </c>
      <c r="M57" s="31" t="s">
        <v>22</v>
      </c>
      <c r="N57" s="32" t="s">
        <v>13</v>
      </c>
      <c r="O57" s="33">
        <v>58</v>
      </c>
      <c r="P57" s="33" t="s">
        <v>18</v>
      </c>
      <c r="Q57" s="34" t="s">
        <v>15</v>
      </c>
      <c r="R57" s="36">
        <f t="shared" si="15"/>
        <v>15.77</v>
      </c>
      <c r="S57" s="37">
        <v>15.93</v>
      </c>
      <c r="T57" s="81">
        <v>0.09</v>
      </c>
      <c r="U57" s="34" t="s">
        <v>75</v>
      </c>
      <c r="V57" s="37">
        <f t="shared" ref="V57:V65" si="23">R57-S57</f>
        <v>-0.16000000000000014</v>
      </c>
      <c r="W57" s="67">
        <v>-1.87</v>
      </c>
    </row>
    <row r="58" spans="1:23" x14ac:dyDescent="0.25">
      <c r="A58" s="31" t="s">
        <v>16</v>
      </c>
      <c r="B58" s="32" t="s">
        <v>13</v>
      </c>
      <c r="C58" s="33">
        <v>59</v>
      </c>
      <c r="D58" s="33" t="s">
        <v>18</v>
      </c>
      <c r="E58" s="34" t="s">
        <v>15</v>
      </c>
      <c r="F58" s="36">
        <v>14.52</v>
      </c>
      <c r="G58" s="37">
        <v>14.7</v>
      </c>
      <c r="H58" s="37">
        <v>0.15</v>
      </c>
      <c r="I58" s="34">
        <v>4</v>
      </c>
      <c r="J58" s="37">
        <f t="shared" si="22"/>
        <v>-0.17999999999999972</v>
      </c>
      <c r="K58" s="67">
        <v>-1.2</v>
      </c>
      <c r="M58" s="31" t="s">
        <v>16</v>
      </c>
      <c r="N58" s="32" t="s">
        <v>13</v>
      </c>
      <c r="O58" s="33">
        <v>59</v>
      </c>
      <c r="P58" s="33" t="s">
        <v>18</v>
      </c>
      <c r="Q58" s="34" t="s">
        <v>15</v>
      </c>
      <c r="R58" s="36">
        <f t="shared" si="15"/>
        <v>14.52</v>
      </c>
      <c r="S58" s="37">
        <v>14.67</v>
      </c>
      <c r="T58" s="81">
        <v>0.08</v>
      </c>
      <c r="U58" s="34" t="s">
        <v>75</v>
      </c>
      <c r="V58" s="37">
        <f t="shared" si="23"/>
        <v>-0.15000000000000036</v>
      </c>
      <c r="W58" s="67">
        <v>-1.92</v>
      </c>
    </row>
    <row r="59" spans="1:23" x14ac:dyDescent="0.25">
      <c r="A59" s="31" t="s">
        <v>12</v>
      </c>
      <c r="B59" s="32" t="s">
        <v>13</v>
      </c>
      <c r="C59" s="33">
        <v>60</v>
      </c>
      <c r="D59" s="33" t="s">
        <v>18</v>
      </c>
      <c r="E59" s="34" t="s">
        <v>15</v>
      </c>
      <c r="F59" s="36">
        <v>7.9</v>
      </c>
      <c r="G59" s="37">
        <v>8.0299999999999994</v>
      </c>
      <c r="H59" s="37">
        <v>0.15</v>
      </c>
      <c r="I59" s="34">
        <v>4</v>
      </c>
      <c r="J59" s="37">
        <f t="shared" si="22"/>
        <v>-0.12999999999999901</v>
      </c>
      <c r="K59" s="67">
        <v>-0.87</v>
      </c>
      <c r="M59" s="31" t="s">
        <v>12</v>
      </c>
      <c r="N59" s="32" t="s">
        <v>13</v>
      </c>
      <c r="O59" s="33">
        <v>60</v>
      </c>
      <c r="P59" s="33" t="s">
        <v>18</v>
      </c>
      <c r="Q59" s="34" t="s">
        <v>15</v>
      </c>
      <c r="R59" s="36">
        <f t="shared" si="15"/>
        <v>7.9</v>
      </c>
      <c r="S59" s="37">
        <v>8.0259999999999998</v>
      </c>
      <c r="T59" s="81">
        <v>5.6000000000000001E-2</v>
      </c>
      <c r="U59" s="34" t="s">
        <v>75</v>
      </c>
      <c r="V59" s="37">
        <f t="shared" si="23"/>
        <v>-0.12599999999999945</v>
      </c>
      <c r="W59" s="67">
        <v>-2.23</v>
      </c>
    </row>
    <row r="60" spans="1:23" x14ac:dyDescent="0.25">
      <c r="A60" s="31" t="s">
        <v>26</v>
      </c>
      <c r="B60" s="32" t="s">
        <v>13</v>
      </c>
      <c r="C60" s="33">
        <v>61</v>
      </c>
      <c r="D60" s="33" t="s">
        <v>18</v>
      </c>
      <c r="E60" s="34" t="s">
        <v>15</v>
      </c>
      <c r="F60" s="36">
        <v>7.2</v>
      </c>
      <c r="G60" s="37">
        <v>7.34</v>
      </c>
      <c r="H60" s="37">
        <v>0.15</v>
      </c>
      <c r="I60" s="34">
        <v>4</v>
      </c>
      <c r="J60" s="37">
        <f t="shared" si="22"/>
        <v>-0.13999999999999968</v>
      </c>
      <c r="K60" s="67">
        <v>-0.93</v>
      </c>
      <c r="M60" s="31" t="s">
        <v>26</v>
      </c>
      <c r="N60" s="32" t="s">
        <v>13</v>
      </c>
      <c r="O60" s="33">
        <v>61</v>
      </c>
      <c r="P60" s="33" t="s">
        <v>18</v>
      </c>
      <c r="Q60" s="34" t="s">
        <v>15</v>
      </c>
      <c r="R60" s="36">
        <f t="shared" si="15"/>
        <v>7.2</v>
      </c>
      <c r="S60" s="37">
        <v>7.3170000000000002</v>
      </c>
      <c r="T60" s="81">
        <v>5.8000000000000003E-2</v>
      </c>
      <c r="U60" s="34" t="s">
        <v>75</v>
      </c>
      <c r="V60" s="37">
        <f t="shared" si="23"/>
        <v>-0.11699999999999999</v>
      </c>
      <c r="W60" s="67">
        <v>-2.0099999999999998</v>
      </c>
    </row>
    <row r="61" spans="1:23" x14ac:dyDescent="0.25">
      <c r="A61" s="31" t="s">
        <v>21</v>
      </c>
      <c r="B61" s="32" t="s">
        <v>13</v>
      </c>
      <c r="C61" s="33">
        <v>62</v>
      </c>
      <c r="D61" s="33" t="s">
        <v>18</v>
      </c>
      <c r="E61" s="34" t="s">
        <v>15</v>
      </c>
      <c r="F61" s="36">
        <v>20.7</v>
      </c>
      <c r="G61" s="37">
        <v>20.94</v>
      </c>
      <c r="H61" s="37">
        <v>0.15</v>
      </c>
      <c r="I61" s="34">
        <v>4</v>
      </c>
      <c r="J61" s="37">
        <f t="shared" ref="J61:J65" si="24">((F61-G61))</f>
        <v>-0.24000000000000199</v>
      </c>
      <c r="K61" s="67">
        <v>-1.6</v>
      </c>
      <c r="M61" s="31" t="s">
        <v>21</v>
      </c>
      <c r="N61" s="32" t="s">
        <v>13</v>
      </c>
      <c r="O61" s="33">
        <v>62</v>
      </c>
      <c r="P61" s="33" t="s">
        <v>18</v>
      </c>
      <c r="Q61" s="34" t="s">
        <v>15</v>
      </c>
      <c r="R61" s="36">
        <f t="shared" si="15"/>
        <v>20.7</v>
      </c>
      <c r="S61" s="37">
        <v>20.9</v>
      </c>
      <c r="T61" s="81">
        <v>0.1</v>
      </c>
      <c r="U61" s="34" t="s">
        <v>75</v>
      </c>
      <c r="V61" s="37">
        <f t="shared" si="23"/>
        <v>-0.19999999999999929</v>
      </c>
      <c r="W61" s="67">
        <v>-2.0099999999999998</v>
      </c>
    </row>
    <row r="62" spans="1:23" x14ac:dyDescent="0.25">
      <c r="A62" s="31" t="s">
        <v>24</v>
      </c>
      <c r="B62" s="32" t="s">
        <v>13</v>
      </c>
      <c r="C62" s="33">
        <v>63</v>
      </c>
      <c r="D62" s="33" t="s">
        <v>18</v>
      </c>
      <c r="E62" s="34" t="s">
        <v>15</v>
      </c>
      <c r="F62" s="36">
        <v>14.2</v>
      </c>
      <c r="G62" s="37">
        <v>14.39</v>
      </c>
      <c r="H62" s="37">
        <v>0.15</v>
      </c>
      <c r="I62" s="41">
        <v>4</v>
      </c>
      <c r="J62" s="37">
        <f t="shared" si="24"/>
        <v>-0.19000000000000128</v>
      </c>
      <c r="K62" s="67">
        <v>-1.27</v>
      </c>
      <c r="M62" s="31" t="s">
        <v>24</v>
      </c>
      <c r="N62" s="32" t="s">
        <v>13</v>
      </c>
      <c r="O62" s="33">
        <v>63</v>
      </c>
      <c r="P62" s="33" t="s">
        <v>18</v>
      </c>
      <c r="Q62" s="34" t="s">
        <v>15</v>
      </c>
      <c r="R62" s="36">
        <f t="shared" si="15"/>
        <v>14.2</v>
      </c>
      <c r="S62" s="37">
        <v>14.37</v>
      </c>
      <c r="T62" s="81">
        <v>0.08</v>
      </c>
      <c r="U62" s="34" t="s">
        <v>75</v>
      </c>
      <c r="V62" s="37">
        <f t="shared" si="23"/>
        <v>-0.16999999999999993</v>
      </c>
      <c r="W62" s="67">
        <v>-2.15</v>
      </c>
    </row>
    <row r="63" spans="1:23" x14ac:dyDescent="0.25">
      <c r="A63" s="31" t="s">
        <v>20</v>
      </c>
      <c r="B63" s="32" t="s">
        <v>13</v>
      </c>
      <c r="C63" s="33">
        <v>64</v>
      </c>
      <c r="D63" s="33" t="s">
        <v>18</v>
      </c>
      <c r="E63" s="34" t="s">
        <v>15</v>
      </c>
      <c r="F63" s="36" t="s">
        <v>78</v>
      </c>
      <c r="G63" s="37">
        <v>0.54</v>
      </c>
      <c r="H63" s="37">
        <v>0.15</v>
      </c>
      <c r="I63" s="34">
        <v>4</v>
      </c>
      <c r="J63" s="37"/>
      <c r="K63" s="67" t="s">
        <v>85</v>
      </c>
      <c r="M63" s="31" t="s">
        <v>20</v>
      </c>
      <c r="N63" s="32" t="s">
        <v>13</v>
      </c>
      <c r="O63" s="33">
        <v>64</v>
      </c>
      <c r="P63" s="33" t="s">
        <v>18</v>
      </c>
      <c r="Q63" s="34" t="s">
        <v>15</v>
      </c>
      <c r="R63" s="36" t="str">
        <f t="shared" si="15"/>
        <v>&lt;0,5</v>
      </c>
      <c r="S63" s="37">
        <v>0.53129999999999999</v>
      </c>
      <c r="T63" s="81">
        <v>4.7699999999999999E-2</v>
      </c>
      <c r="U63" s="34" t="s">
        <v>75</v>
      </c>
      <c r="V63" s="37"/>
      <c r="W63" s="67" t="s">
        <v>85</v>
      </c>
    </row>
    <row r="64" spans="1:23" x14ac:dyDescent="0.25">
      <c r="A64" s="31" t="s">
        <v>19</v>
      </c>
      <c r="B64" s="32" t="s">
        <v>13</v>
      </c>
      <c r="C64" s="33">
        <v>65</v>
      </c>
      <c r="D64" s="33" t="s">
        <v>18</v>
      </c>
      <c r="E64" s="34" t="s">
        <v>15</v>
      </c>
      <c r="F64" s="36">
        <v>7.91</v>
      </c>
      <c r="G64" s="37">
        <v>8.0399999999999991</v>
      </c>
      <c r="H64" s="37">
        <v>0.15</v>
      </c>
      <c r="I64" s="41">
        <v>4</v>
      </c>
      <c r="J64" s="37">
        <f t="shared" si="24"/>
        <v>-0.12999999999999901</v>
      </c>
      <c r="K64" s="67">
        <v>-0.87</v>
      </c>
      <c r="M64" s="31" t="s">
        <v>19</v>
      </c>
      <c r="N64" s="32" t="s">
        <v>13</v>
      </c>
      <c r="O64" s="33">
        <v>65</v>
      </c>
      <c r="P64" s="33" t="s">
        <v>18</v>
      </c>
      <c r="Q64" s="34" t="s">
        <v>15</v>
      </c>
      <c r="R64" s="36">
        <f t="shared" si="15"/>
        <v>7.91</v>
      </c>
      <c r="S64" s="37">
        <v>8.0259999999999998</v>
      </c>
      <c r="T64" s="81">
        <v>7.1999999999999995E-2</v>
      </c>
      <c r="U64" s="34" t="s">
        <v>75</v>
      </c>
      <c r="V64" s="37">
        <f t="shared" si="23"/>
        <v>-0.11599999999999966</v>
      </c>
      <c r="W64" s="67">
        <v>-1.61</v>
      </c>
    </row>
    <row r="65" spans="1:23" x14ac:dyDescent="0.25">
      <c r="A65" s="31" t="s">
        <v>17</v>
      </c>
      <c r="B65" s="32" t="s">
        <v>13</v>
      </c>
      <c r="C65" s="33">
        <v>66</v>
      </c>
      <c r="D65" s="33" t="s">
        <v>18</v>
      </c>
      <c r="E65" s="34" t="s">
        <v>15</v>
      </c>
      <c r="F65" s="36">
        <v>6.44</v>
      </c>
      <c r="G65" s="37">
        <v>6.59</v>
      </c>
      <c r="H65" s="37">
        <v>0.15</v>
      </c>
      <c r="I65" s="41">
        <v>4</v>
      </c>
      <c r="J65" s="37">
        <f t="shared" si="24"/>
        <v>-0.14999999999999947</v>
      </c>
      <c r="K65" s="67">
        <v>-1</v>
      </c>
      <c r="M65" s="31" t="s">
        <v>17</v>
      </c>
      <c r="N65" s="32" t="s">
        <v>13</v>
      </c>
      <c r="O65" s="33">
        <v>66</v>
      </c>
      <c r="P65" s="33" t="s">
        <v>18</v>
      </c>
      <c r="Q65" s="34" t="s">
        <v>15</v>
      </c>
      <c r="R65" s="36">
        <f t="shared" si="15"/>
        <v>6.44</v>
      </c>
      <c r="S65" s="37">
        <v>6.5570000000000004</v>
      </c>
      <c r="T65" s="81">
        <v>8.6999999999999994E-2</v>
      </c>
      <c r="U65" s="34" t="s">
        <v>75</v>
      </c>
      <c r="V65" s="37">
        <f t="shared" si="23"/>
        <v>-0.11699999999999999</v>
      </c>
      <c r="W65" s="67">
        <v>-1.35</v>
      </c>
    </row>
    <row r="66" spans="1:23" x14ac:dyDescent="0.25">
      <c r="A66" s="31" t="s">
        <v>26</v>
      </c>
      <c r="B66" s="32" t="s">
        <v>13</v>
      </c>
      <c r="C66" s="33">
        <v>67</v>
      </c>
      <c r="D66" s="33" t="s">
        <v>14</v>
      </c>
      <c r="E66" s="34" t="s">
        <v>15</v>
      </c>
      <c r="F66" s="36">
        <v>3.53</v>
      </c>
      <c r="G66" s="37">
        <v>3.41</v>
      </c>
      <c r="H66" s="37">
        <f>G66*0.05</f>
        <v>0.17050000000000001</v>
      </c>
      <c r="I66" s="41">
        <v>4</v>
      </c>
      <c r="J66" s="41">
        <f t="shared" ref="J66:J67" si="25">((F66-G66)/G66)*100</f>
        <v>3.5190615835777024</v>
      </c>
      <c r="K66" s="67">
        <v>0.7</v>
      </c>
      <c r="M66" s="31" t="s">
        <v>26</v>
      </c>
      <c r="N66" s="32" t="s">
        <v>13</v>
      </c>
      <c r="O66" s="33">
        <v>67</v>
      </c>
      <c r="P66" s="33" t="s">
        <v>14</v>
      </c>
      <c r="Q66" s="34" t="s">
        <v>15</v>
      </c>
      <c r="R66" s="36">
        <f t="shared" si="15"/>
        <v>3.53</v>
      </c>
      <c r="S66" s="37">
        <v>3.4750000000000001</v>
      </c>
      <c r="T66" s="81">
        <v>8.5999999999999993E-2</v>
      </c>
      <c r="U66" s="34" t="s">
        <v>75</v>
      </c>
      <c r="V66" s="41">
        <f>((R66-S66)/S66)*100</f>
        <v>1.582733812949632</v>
      </c>
      <c r="W66" s="67">
        <v>0.64</v>
      </c>
    </row>
    <row r="67" spans="1:23" ht="15.75" thickBot="1" x14ac:dyDescent="0.3">
      <c r="A67" s="69" t="s">
        <v>20</v>
      </c>
      <c r="B67" s="70" t="s">
        <v>13</v>
      </c>
      <c r="C67" s="71">
        <v>68</v>
      </c>
      <c r="D67" s="71" t="s">
        <v>14</v>
      </c>
      <c r="E67" s="72" t="s">
        <v>15</v>
      </c>
      <c r="F67" s="73">
        <v>6.6</v>
      </c>
      <c r="G67" s="74">
        <v>6.47</v>
      </c>
      <c r="H67" s="74">
        <f>G67*0.05</f>
        <v>0.32350000000000001</v>
      </c>
      <c r="I67" s="75">
        <v>4</v>
      </c>
      <c r="J67" s="75">
        <f t="shared" si="25"/>
        <v>2.0092735703245732</v>
      </c>
      <c r="K67" s="76">
        <v>0.4</v>
      </c>
      <c r="M67" s="69" t="s">
        <v>20</v>
      </c>
      <c r="N67" s="70" t="s">
        <v>13</v>
      </c>
      <c r="O67" s="71">
        <v>68</v>
      </c>
      <c r="P67" s="71" t="s">
        <v>14</v>
      </c>
      <c r="Q67" s="72" t="s">
        <v>15</v>
      </c>
      <c r="R67" s="73">
        <f t="shared" si="15"/>
        <v>6.6</v>
      </c>
      <c r="S67" s="74">
        <v>6.5890000000000004</v>
      </c>
      <c r="T67" s="82">
        <v>0.106</v>
      </c>
      <c r="U67" s="72" t="s">
        <v>75</v>
      </c>
      <c r="V67" s="75">
        <f t="shared" ref="V67" si="26">((R67-S67)/S67)*100</f>
        <v>0.16694490818028884</v>
      </c>
      <c r="W67" s="76">
        <v>0.1</v>
      </c>
    </row>
    <row r="69" spans="1:23" x14ac:dyDescent="0.25">
      <c r="W69" s="46"/>
    </row>
    <row r="71" spans="1:23" x14ac:dyDescent="0.25">
      <c r="K71" s="46"/>
    </row>
  </sheetData>
  <sheetProtection algorithmName="SHA-512" hashValue="4gDVFvpT9KkISWa6nsXlTdj9PIVnhwsjmvkO8oigKDcqUYQt9BMWnHtIlRy70jHvxE0tnctB64PvZ55LDyXWUg==" saltValue="O/8c8pYt6Ii+BLTum3atMQ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1">
    <cfRule type="cellIs" dxfId="38" priority="4" stopIfTrue="1" operator="between">
      <formula>-2</formula>
      <formula>2</formula>
    </cfRule>
    <cfRule type="cellIs" dxfId="37" priority="5" stopIfTrue="1" operator="between">
      <formula>-3</formula>
      <formula>3</formula>
    </cfRule>
    <cfRule type="cellIs" dxfId="36" priority="6" operator="notBetween">
      <formula>-3</formula>
      <formula>3</formula>
    </cfRule>
  </conditionalFormatting>
  <conditionalFormatting sqref="K41:K62 W41:W62 K64:K67 W64:W67">
    <cfRule type="cellIs" dxfId="35" priority="31" stopIfTrue="1" operator="between">
      <formula>-2</formula>
      <formula>2</formula>
    </cfRule>
    <cfRule type="cellIs" dxfId="34" priority="32" stopIfTrue="1" operator="between">
      <formula>-3</formula>
      <formula>3</formula>
    </cfRule>
    <cfRule type="cellIs" dxfId="33" priority="33" operator="notBetween">
      <formula>-3</formula>
      <formula>3</formula>
    </cfRule>
  </conditionalFormatting>
  <conditionalFormatting sqref="W29:W31">
    <cfRule type="cellIs" dxfId="32" priority="1" stopIfTrue="1" operator="between">
      <formula>-2</formula>
      <formula>2</formula>
    </cfRule>
    <cfRule type="cellIs" dxfId="31" priority="2" stopIfTrue="1" operator="between">
      <formula>-3</formula>
      <formula>3</formula>
    </cfRule>
    <cfRule type="cellIs" dxfId="30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32718-5DF8-453C-A432-ECFD2F675459}">
  <sheetPr>
    <pageSetUpPr fitToPage="1"/>
  </sheetPr>
  <dimension ref="A1:W26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8.710937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700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58.15</v>
      </c>
      <c r="G14" s="28">
        <v>59.096983362282685</v>
      </c>
      <c r="H14" s="17">
        <f>G14*0.025</f>
        <v>1.4774245840570672</v>
      </c>
      <c r="I14" s="14"/>
      <c r="J14" s="18">
        <f>((F14-G14)/G14)*100</f>
        <v>-1.6024225068771916</v>
      </c>
      <c r="K14" s="26">
        <f t="shared" ref="K14:K22" si="0">(F14-G14)/H14</f>
        <v>-0.64096900275087654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78.099999999999994</v>
      </c>
      <c r="G15" s="28">
        <v>78.2</v>
      </c>
      <c r="H15" s="17">
        <f>2/2</f>
        <v>1</v>
      </c>
      <c r="I15" s="14"/>
      <c r="J15" s="22">
        <f>F15-G15</f>
        <v>-0.10000000000000853</v>
      </c>
      <c r="K15" s="26">
        <f t="shared" si="0"/>
        <v>-0.10000000000000853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8.1199999999999992</v>
      </c>
      <c r="G16" s="17">
        <v>8.1731320499911622</v>
      </c>
      <c r="H16" s="17">
        <f>G16*((14-0.53*G16)/200)</f>
        <v>0.39509901160691052</v>
      </c>
      <c r="I16" s="14"/>
      <c r="J16" s="18">
        <f>((F16-G16)/G16)*100</f>
        <v>-0.6500818739521087</v>
      </c>
      <c r="K16" s="26">
        <f t="shared" si="0"/>
        <v>-0.13447781044824469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7.97</v>
      </c>
      <c r="G17" s="17">
        <v>8.2144761772225827</v>
      </c>
      <c r="H17" s="17">
        <f t="shared" ref="H17" si="1">G17*((14-0.53*G17)/200)</f>
        <v>0.39619764241026384</v>
      </c>
      <c r="I17" s="14"/>
      <c r="J17" s="18">
        <f>((F17-G17)/G17)*100</f>
        <v>-2.9761627150429382</v>
      </c>
      <c r="K17" s="26">
        <f t="shared" si="0"/>
        <v>-0.61705611304326535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21</v>
      </c>
      <c r="B18" s="24" t="s">
        <v>13</v>
      </c>
      <c r="C18" s="15">
        <v>5</v>
      </c>
      <c r="D18" s="15" t="s">
        <v>58</v>
      </c>
      <c r="E18" s="14" t="s">
        <v>55</v>
      </c>
      <c r="F18" s="16">
        <v>8.0500000000000007</v>
      </c>
      <c r="G18" s="17">
        <v>8.2290006179906854</v>
      </c>
      <c r="H18" s="17">
        <f t="shared" ref="H18:H21" si="2">G18*((14-0.53*G18)/200)</f>
        <v>0.39658144765648662</v>
      </c>
      <c r="I18" s="14"/>
      <c r="J18" s="18">
        <f t="shared" ref="J18:J22" si="3">((F18-G18)/G18)*100</f>
        <v>-2.1752412753420365</v>
      </c>
      <c r="K18" s="26">
        <f t="shared" si="0"/>
        <v>-0.45135903116106568</v>
      </c>
      <c r="L18" s="65"/>
      <c r="M18" s="13" t="s">
        <v>21</v>
      </c>
      <c r="N18" s="24" t="s">
        <v>13</v>
      </c>
      <c r="O18" s="14">
        <v>5</v>
      </c>
      <c r="P18" s="15" t="s">
        <v>58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24</v>
      </c>
      <c r="B19" s="24" t="s">
        <v>13</v>
      </c>
      <c r="C19" s="15">
        <v>6</v>
      </c>
      <c r="D19" s="15" t="s">
        <v>57</v>
      </c>
      <c r="E19" s="14" t="s">
        <v>55</v>
      </c>
      <c r="F19" s="25">
        <v>11.1</v>
      </c>
      <c r="G19" s="28">
        <v>11.345585688996685</v>
      </c>
      <c r="H19" s="17">
        <f t="shared" si="2"/>
        <v>0.45307686446989703</v>
      </c>
      <c r="I19" s="14"/>
      <c r="J19" s="18">
        <f t="shared" si="3"/>
        <v>-2.1645924302952695</v>
      </c>
      <c r="K19" s="26">
        <f t="shared" si="0"/>
        <v>-0.54203979115998902</v>
      </c>
      <c r="L19" s="65"/>
      <c r="M19" s="13" t="s">
        <v>24</v>
      </c>
      <c r="N19" s="24" t="s">
        <v>13</v>
      </c>
      <c r="O19" s="14">
        <v>6</v>
      </c>
      <c r="P19" s="15" t="s">
        <v>57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20</v>
      </c>
      <c r="B20" s="24" t="s">
        <v>13</v>
      </c>
      <c r="C20" s="15">
        <v>7</v>
      </c>
      <c r="D20" s="15" t="s">
        <v>56</v>
      </c>
      <c r="E20" s="14" t="s">
        <v>55</v>
      </c>
      <c r="F20" s="25">
        <v>10.94</v>
      </c>
      <c r="G20" s="28">
        <v>11.231557465504039</v>
      </c>
      <c r="H20" s="17">
        <f t="shared" si="2"/>
        <v>0.45191713236784603</v>
      </c>
      <c r="I20" s="14"/>
      <c r="J20" s="18">
        <f t="shared" si="3"/>
        <v>-2.5958774319546749</v>
      </c>
      <c r="K20" s="26">
        <f t="shared" si="0"/>
        <v>-0.64515692064252483</v>
      </c>
      <c r="L20" s="65"/>
      <c r="M20" s="13" t="s">
        <v>20</v>
      </c>
      <c r="N20" s="24" t="s">
        <v>13</v>
      </c>
      <c r="O20" s="14">
        <v>7</v>
      </c>
      <c r="P20" s="15" t="s">
        <v>56</v>
      </c>
      <c r="Q20" s="14" t="s">
        <v>55</v>
      </c>
      <c r="R20" s="25"/>
      <c r="S20" s="17"/>
      <c r="T20" s="14"/>
      <c r="U20" s="14"/>
      <c r="V20" s="14"/>
      <c r="W20" s="29"/>
    </row>
    <row r="21" spans="1:23" x14ac:dyDescent="0.25">
      <c r="A21" s="13" t="s">
        <v>19</v>
      </c>
      <c r="B21" s="24" t="s">
        <v>13</v>
      </c>
      <c r="C21" s="15">
        <v>8</v>
      </c>
      <c r="D21" s="15" t="s">
        <v>54</v>
      </c>
      <c r="E21" s="14" t="s">
        <v>55</v>
      </c>
      <c r="F21" s="25">
        <v>11.03</v>
      </c>
      <c r="G21" s="28">
        <v>11.32360777751494</v>
      </c>
      <c r="H21" s="17">
        <f t="shared" si="2"/>
        <v>0.45285869771370413</v>
      </c>
      <c r="I21" s="14"/>
      <c r="J21" s="18">
        <f t="shared" si="3"/>
        <v>-2.5928819090498005</v>
      </c>
      <c r="K21" s="26">
        <f t="shared" si="0"/>
        <v>-0.64834302398793497</v>
      </c>
      <c r="L21" s="65"/>
      <c r="M21" s="13" t="s">
        <v>19</v>
      </c>
      <c r="N21" s="24" t="s">
        <v>13</v>
      </c>
      <c r="O21" s="14">
        <v>8</v>
      </c>
      <c r="P21" s="15" t="s">
        <v>54</v>
      </c>
      <c r="Q21" s="14" t="s">
        <v>55</v>
      </c>
      <c r="R21" s="25"/>
      <c r="S21" s="17"/>
      <c r="T21" s="14"/>
      <c r="U21" s="14"/>
      <c r="V21" s="14"/>
      <c r="W21" s="29"/>
    </row>
    <row r="22" spans="1:23" ht="15.75" thickBot="1" x14ac:dyDescent="0.3">
      <c r="A22" s="86" t="s">
        <v>17</v>
      </c>
      <c r="B22" s="87" t="s">
        <v>13</v>
      </c>
      <c r="C22" s="88">
        <v>9</v>
      </c>
      <c r="D22" s="88" t="s">
        <v>52</v>
      </c>
      <c r="E22" s="89" t="s">
        <v>53</v>
      </c>
      <c r="F22" s="94">
        <v>10.72</v>
      </c>
      <c r="G22" s="92">
        <v>10.71</v>
      </c>
      <c r="H22" s="92">
        <f>G22*0.05</f>
        <v>0.53550000000000009</v>
      </c>
      <c r="I22" s="89"/>
      <c r="J22" s="95">
        <f t="shared" si="3"/>
        <v>9.3370681605973727E-2</v>
      </c>
      <c r="K22" s="96">
        <f t="shared" si="0"/>
        <v>1.8674136321194745E-2</v>
      </c>
      <c r="L22" s="65"/>
      <c r="M22" s="86" t="s">
        <v>17</v>
      </c>
      <c r="N22" s="87" t="s">
        <v>13</v>
      </c>
      <c r="O22" s="89">
        <v>9</v>
      </c>
      <c r="P22" s="88" t="s">
        <v>52</v>
      </c>
      <c r="Q22" s="89" t="s">
        <v>53</v>
      </c>
      <c r="R22" s="90"/>
      <c r="S22" s="92"/>
      <c r="T22" s="89"/>
      <c r="U22" s="89"/>
      <c r="V22" s="89"/>
      <c r="W22" s="97"/>
    </row>
    <row r="24" spans="1:23" x14ac:dyDescent="0.25">
      <c r="W24" s="46"/>
    </row>
    <row r="26" spans="1:23" x14ac:dyDescent="0.25">
      <c r="K26" s="46"/>
    </row>
  </sheetData>
  <sheetProtection algorithmName="SHA-512" hashValue="izxI1qsjvuQMylE1LncRRlk9SJpt/xKEFluoty1NoKBSO2FF8RSpKCoaopGRg6uFFz/j4tN9MetL5vmhPhj1/g==" saltValue="MjepLK6yliGIt6JeOuRjFA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22">
    <cfRule type="cellIs" dxfId="29" priority="16" stopIfTrue="1" operator="between">
      <formula>-2</formula>
      <formula>2</formula>
    </cfRule>
    <cfRule type="cellIs" dxfId="28" priority="17" stopIfTrue="1" operator="between">
      <formula>-3</formula>
      <formula>3</formula>
    </cfRule>
    <cfRule type="cellIs" dxfId="27" priority="18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0037E6-0835-4D77-9FB5-FD93673CC4F1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744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92.5</v>
      </c>
      <c r="G14" s="28">
        <v>88.980984646603105</v>
      </c>
      <c r="H14" s="17">
        <f>G14*0.025</f>
        <v>2.2245246161650778</v>
      </c>
      <c r="I14" s="14"/>
      <c r="J14" s="18">
        <f>((F14-G14)/G14)*100</f>
        <v>3.9547947995552279</v>
      </c>
      <c r="K14" s="26">
        <f>(F14-G14)/H14</f>
        <v>1.581917919822091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79.2</v>
      </c>
      <c r="G15" s="28">
        <v>78.7</v>
      </c>
      <c r="H15" s="17">
        <f>2/2</f>
        <v>1</v>
      </c>
      <c r="I15" s="14"/>
      <c r="J15" s="22">
        <f>F15-G15</f>
        <v>0.5</v>
      </c>
      <c r="K15" s="26">
        <f t="shared" ref="K15:K28" si="0">(F15-G15)/H15</f>
        <v>0.5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8.19</v>
      </c>
      <c r="G16" s="17">
        <v>8.3811517931891881</v>
      </c>
      <c r="H16" s="17">
        <f>G16*((14-0.53*G16)/200)</f>
        <v>0.40053480626497556</v>
      </c>
      <c r="I16" s="14"/>
      <c r="J16" s="18">
        <f>((F16-G16)/G16)*100</f>
        <v>-2.2807341748007133</v>
      </c>
      <c r="K16" s="26">
        <f>(F16-G16)/H16</f>
        <v>-0.47724140374140495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8.18</v>
      </c>
      <c r="G17" s="17">
        <v>8.2208888267274567</v>
      </c>
      <c r="H17" s="17">
        <f t="shared" ref="H17" si="1">G17*((14-0.53*G17)/200)</f>
        <v>0.3963672331521792</v>
      </c>
      <c r="I17" s="14"/>
      <c r="J17" s="18">
        <f>((F17-G17)/G17)*100</f>
        <v>-0.49737720080243264</v>
      </c>
      <c r="K17" s="26">
        <f>(F17-G17)/H17</f>
        <v>-0.10315894783300195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11.19</v>
      </c>
      <c r="G18" s="28">
        <v>11.665090644838886</v>
      </c>
      <c r="H18" s="17">
        <f t="shared" ref="H18:H19" si="2">G18*((14-0.53*G18)/200)</f>
        <v>0.45595934479510658</v>
      </c>
      <c r="I18" s="14"/>
      <c r="J18" s="18">
        <f t="shared" ref="J18:J20" si="3">((F18-G18)/G18)*100</f>
        <v>-4.0727557059240311</v>
      </c>
      <c r="K18" s="26">
        <f t="shared" ref="K18:K20" si="4">(F18-G18)/H18</f>
        <v>-1.0419583462038189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11.24</v>
      </c>
      <c r="G19" s="28">
        <v>11.308298367958438</v>
      </c>
      <c r="H19" s="17">
        <f t="shared" si="2"/>
        <v>0.45270521401334618</v>
      </c>
      <c r="I19" s="14"/>
      <c r="J19" s="18">
        <f t="shared" si="3"/>
        <v>-0.60396680151239968</v>
      </c>
      <c r="K19" s="26">
        <f t="shared" si="4"/>
        <v>-0.15086719976771454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10.1</v>
      </c>
      <c r="G20" s="17">
        <v>10.71</v>
      </c>
      <c r="H20" s="17">
        <f>G20*0.05</f>
        <v>0.53550000000000009</v>
      </c>
      <c r="I20" s="14"/>
      <c r="J20" s="18">
        <f t="shared" si="3"/>
        <v>-5.69561157796453</v>
      </c>
      <c r="K20" s="26">
        <f t="shared" si="4"/>
        <v>-1.139122315592906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7.21</v>
      </c>
      <c r="G21" s="36">
        <v>7.1853494540374037</v>
      </c>
      <c r="H21" s="37">
        <f>G21*0.075/2</f>
        <v>0.26945060452640263</v>
      </c>
      <c r="I21" s="34"/>
      <c r="J21" s="38">
        <f t="shared" ref="J21:J28" si="5">((F21-G21)/G21)*100</f>
        <v>0.34306676551055304</v>
      </c>
      <c r="K21" s="67">
        <f t="shared" si="0"/>
        <v>9.1484470802814147E-2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9">
        <v>8.68</v>
      </c>
      <c r="G22" s="36">
        <v>8.598450612010252</v>
      </c>
      <c r="H22" s="37">
        <f t="shared" ref="H22:H23" si="6">G22*0.075/2</f>
        <v>0.32244189795038442</v>
      </c>
      <c r="I22" s="41"/>
      <c r="J22" s="38">
        <f t="shared" si="5"/>
        <v>0.94841956614648892</v>
      </c>
      <c r="K22" s="67">
        <f t="shared" si="0"/>
        <v>0.25291188430573042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9">
        <v>18.100000000000001</v>
      </c>
      <c r="G23" s="36">
        <v>17.993137659695417</v>
      </c>
      <c r="H23" s="37">
        <f t="shared" si="6"/>
        <v>0.67474266223857815</v>
      </c>
      <c r="I23" s="41"/>
      <c r="J23" s="38">
        <f t="shared" si="5"/>
        <v>0.5939060897864159</v>
      </c>
      <c r="K23" s="67">
        <f t="shared" si="0"/>
        <v>0.15837495727637757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>
        <v>0</v>
      </c>
      <c r="G24" s="40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>
        <v>0</v>
      </c>
      <c r="G25" s="40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9">
        <v>79.7</v>
      </c>
      <c r="G26" s="36">
        <v>80.027709903717465</v>
      </c>
      <c r="H26" s="37">
        <f>G26*0.025</f>
        <v>2.0006927475929368</v>
      </c>
      <c r="I26" s="41"/>
      <c r="J26" s="38">
        <f t="shared" si="5"/>
        <v>-0.40949554112161263</v>
      </c>
      <c r="K26" s="67">
        <f t="shared" si="0"/>
        <v>-0.16379821644864503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42">
        <v>99.9</v>
      </c>
      <c r="G27" s="40">
        <v>99.978845445916733</v>
      </c>
      <c r="H27" s="37">
        <f t="shared" ref="H27:H28" si="7">G27*0.025</f>
        <v>2.4994711361479185</v>
      </c>
      <c r="I27" s="41"/>
      <c r="J27" s="38">
        <f t="shared" si="5"/>
        <v>-7.8862128848425389E-2</v>
      </c>
      <c r="K27" s="67">
        <f t="shared" si="0"/>
        <v>-3.1544851539370151E-2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42">
        <v>155</v>
      </c>
      <c r="G28" s="40">
        <v>154.67300325268656</v>
      </c>
      <c r="H28" s="37">
        <f t="shared" si="7"/>
        <v>3.8668250813171641</v>
      </c>
      <c r="I28" s="41"/>
      <c r="J28" s="38">
        <f t="shared" si="5"/>
        <v>0.21141164937441312</v>
      </c>
      <c r="K28" s="67">
        <f t="shared" si="0"/>
        <v>8.456465974976525E-2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>
        <v>0</v>
      </c>
      <c r="G29" s="40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>
        <v>0</v>
      </c>
      <c r="G30" s="40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59.3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-1.3803425910527281</v>
      </c>
      <c r="K31" s="26">
        <v>-0.28000000000000003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59.3</v>
      </c>
      <c r="S31" s="25">
        <v>60</v>
      </c>
      <c r="T31" s="16">
        <v>1.84</v>
      </c>
      <c r="U31" s="14">
        <v>1</v>
      </c>
      <c r="V31" s="18">
        <f>((R31-S31)/S31)*100</f>
        <v>-1.1666666666666714</v>
      </c>
      <c r="W31" s="67">
        <v>-0.38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25">
        <v>98.1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0.3991403131716309</v>
      </c>
      <c r="K32" s="26">
        <v>0.08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25">
        <f t="shared" ref="R32:R43" si="10">F32</f>
        <v>98.1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-1.2879855101630118</v>
      </c>
      <c r="W32" s="67">
        <v>-0.55000000000000004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30">
        <v>188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1.5173605486257369</v>
      </c>
      <c r="K33" s="26">
        <v>0.3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30">
        <f t="shared" si="10"/>
        <v>188</v>
      </c>
      <c r="S33" s="25">
        <v>187.9</v>
      </c>
      <c r="T33" s="16">
        <v>7.7</v>
      </c>
      <c r="U33" s="14">
        <v>1</v>
      </c>
      <c r="V33" s="18">
        <f t="shared" si="11"/>
        <v>5.3219797764765465E-2</v>
      </c>
      <c r="W33" s="67">
        <v>0.02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14.2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14.2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16">
        <v>13.3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16">
        <f t="shared" si="10"/>
        <v>13.3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16">
        <v>17.7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16">
        <f t="shared" si="10"/>
        <v>17.7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>
        <v>60.4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16">
        <f t="shared" si="10"/>
        <v>60.4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83.1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16">
        <f t="shared" si="10"/>
        <v>83.1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98.9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98.9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30">
        <v>297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30">
        <f t="shared" si="10"/>
        <v>297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30">
        <v>215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30">
        <f t="shared" si="10"/>
        <v>215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30">
        <v>254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30">
        <f t="shared" si="10"/>
        <v>254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30">
        <v>100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2.3436700440077849</v>
      </c>
      <c r="K43" s="26">
        <v>0.47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30">
        <f t="shared" si="10"/>
        <v>100</v>
      </c>
      <c r="S43" s="25">
        <v>102.2</v>
      </c>
      <c r="T43" s="16">
        <v>5.4</v>
      </c>
      <c r="U43" s="14">
        <v>1</v>
      </c>
      <c r="V43" s="18">
        <f t="shared" si="11"/>
        <v>-2.1526418786692787</v>
      </c>
      <c r="W43" s="67">
        <v>-0.41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112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4.5751633986928155</v>
      </c>
      <c r="K44" s="67">
        <v>0.92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112</v>
      </c>
      <c r="S44" s="68">
        <v>106.8</v>
      </c>
      <c r="T44" s="37">
        <v>2.8</v>
      </c>
      <c r="U44" s="34" t="s">
        <v>75</v>
      </c>
      <c r="V44" s="41">
        <f t="shared" si="11"/>
        <v>4.8689138576779056</v>
      </c>
      <c r="W44" s="67">
        <v>1.85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40">
        <v>45.2</v>
      </c>
      <c r="G45" s="68">
        <v>42.29</v>
      </c>
      <c r="H45" s="37">
        <f>0.05*G45</f>
        <v>2.1145</v>
      </c>
      <c r="I45" s="41">
        <v>4</v>
      </c>
      <c r="J45" s="41">
        <f t="shared" si="13"/>
        <v>6.881059352092703</v>
      </c>
      <c r="K45" s="67">
        <v>1.38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40">
        <f t="shared" ref="R45:R69" si="14">F45</f>
        <v>45.2</v>
      </c>
      <c r="S45" s="68">
        <v>42.38</v>
      </c>
      <c r="T45" s="37">
        <v>1.85</v>
      </c>
      <c r="U45" s="34" t="s">
        <v>75</v>
      </c>
      <c r="V45" s="41">
        <f t="shared" si="11"/>
        <v>6.6540821142048134</v>
      </c>
      <c r="W45" s="67">
        <v>1.53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166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3.9448966812774025</v>
      </c>
      <c r="K46" s="67">
        <v>0.79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166</v>
      </c>
      <c r="S46" s="68">
        <v>158.9</v>
      </c>
      <c r="T46" s="37">
        <v>3.6</v>
      </c>
      <c r="U46" s="34" t="s">
        <v>75</v>
      </c>
      <c r="V46" s="41">
        <f t="shared" si="11"/>
        <v>4.4682190056639355</v>
      </c>
      <c r="W46" s="67">
        <v>1.98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>
        <v>61.3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-11.492925209356059</v>
      </c>
      <c r="K47" s="67">
        <v>-1.53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>
        <f t="shared" si="14"/>
        <v>61.3</v>
      </c>
      <c r="S47" s="68">
        <v>64.47</v>
      </c>
      <c r="T47" s="37">
        <v>9.86</v>
      </c>
      <c r="U47" s="34" t="s">
        <v>75</v>
      </c>
      <c r="V47" s="41">
        <f t="shared" si="11"/>
        <v>-4.9170156662013369</v>
      </c>
      <c r="W47" s="67">
        <v>-0.32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40">
        <v>95.7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-3.5573919177668056</v>
      </c>
      <c r="K48" s="67">
        <v>-0.47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40">
        <f t="shared" si="14"/>
        <v>95.7</v>
      </c>
      <c r="S48" s="68">
        <v>96.58</v>
      </c>
      <c r="T48" s="37">
        <v>8.02</v>
      </c>
      <c r="U48" s="34" t="s">
        <v>75</v>
      </c>
      <c r="V48" s="41">
        <f t="shared" si="11"/>
        <v>-0.91116173120728461</v>
      </c>
      <c r="W48" s="67">
        <v>-0.11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40">
        <v>73.900000000000006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-1.5323117921385629</v>
      </c>
      <c r="K49" s="67">
        <v>-0.2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40">
        <f t="shared" si="14"/>
        <v>73.900000000000006</v>
      </c>
      <c r="S49" s="68">
        <v>77.2</v>
      </c>
      <c r="T49" s="37">
        <v>7.02</v>
      </c>
      <c r="U49" s="34" t="s">
        <v>75</v>
      </c>
      <c r="V49" s="41">
        <f t="shared" si="11"/>
        <v>-4.2746113989637271</v>
      </c>
      <c r="W49" s="67">
        <v>-0.47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40">
        <v>114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-8.6538461538461515</v>
      </c>
      <c r="K50" s="67">
        <v>-1.1599999999999999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40">
        <f t="shared" si="14"/>
        <v>114</v>
      </c>
      <c r="S50" s="68">
        <v>117.5</v>
      </c>
      <c r="T50" s="37">
        <v>9.6</v>
      </c>
      <c r="U50" s="34" t="s">
        <v>75</v>
      </c>
      <c r="V50" s="41">
        <f t="shared" si="11"/>
        <v>-2.9787234042553195</v>
      </c>
      <c r="W50" s="67">
        <v>-0.37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40">
        <v>57.8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-14.166914166914177</v>
      </c>
      <c r="K51" s="67">
        <v>-1.89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40">
        <f t="shared" si="14"/>
        <v>57.8</v>
      </c>
      <c r="S51" s="68">
        <v>63.04</v>
      </c>
      <c r="T51" s="37">
        <v>8.44</v>
      </c>
      <c r="U51" s="34" t="s">
        <v>75</v>
      </c>
      <c r="V51" s="41">
        <f t="shared" si="11"/>
        <v>-8.3121827411167537</v>
      </c>
      <c r="W51" s="67">
        <v>-0.62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40">
        <v>35.1</v>
      </c>
      <c r="G52" s="68">
        <v>42.32</v>
      </c>
      <c r="H52" s="37">
        <v>4.91</v>
      </c>
      <c r="I52" s="34">
        <v>4</v>
      </c>
      <c r="J52" s="41">
        <f t="shared" si="16"/>
        <v>-17.06049149338374</v>
      </c>
      <c r="K52" s="67">
        <v>-1.47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40">
        <f t="shared" si="14"/>
        <v>35.1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-2.9314159292035269</v>
      </c>
      <c r="W52" s="67">
        <v>-0.23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110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-5.4170249355116056</v>
      </c>
      <c r="K53" s="67">
        <v>-1.0900000000000001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110</v>
      </c>
      <c r="S53" s="68">
        <v>112.3</v>
      </c>
      <c r="T53" s="37">
        <v>5.5</v>
      </c>
      <c r="U53" s="34" t="s">
        <v>75</v>
      </c>
      <c r="V53" s="41">
        <f t="shared" si="11"/>
        <v>-2.0480854853072104</v>
      </c>
      <c r="W53" s="67">
        <v>-0.41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139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-5.3133514986376094</v>
      </c>
      <c r="K54" s="67">
        <v>-1.06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139</v>
      </c>
      <c r="S54" s="68">
        <v>142.4</v>
      </c>
      <c r="T54" s="37">
        <v>5.9</v>
      </c>
      <c r="U54" s="34" t="s">
        <v>75</v>
      </c>
      <c r="V54" s="41">
        <f t="shared" si="11"/>
        <v>-2.387640449438206</v>
      </c>
      <c r="W54" s="67">
        <v>-0.56999999999999995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187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-4.7861507128309597</v>
      </c>
      <c r="K55" s="67">
        <v>-0.96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187</v>
      </c>
      <c r="S55" s="68">
        <v>189.9</v>
      </c>
      <c r="T55" s="37">
        <v>8.8000000000000007</v>
      </c>
      <c r="U55" s="34" t="s">
        <v>75</v>
      </c>
      <c r="V55" s="41">
        <f t="shared" si="11"/>
        <v>-1.5271195365982126</v>
      </c>
      <c r="W55" s="67">
        <v>-0.33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106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-10.472972972972977</v>
      </c>
      <c r="K56" s="67">
        <v>-2.09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106</v>
      </c>
      <c r="S56" s="68">
        <v>108.5</v>
      </c>
      <c r="T56" s="37">
        <v>8.9</v>
      </c>
      <c r="U56" s="34" t="s">
        <v>75</v>
      </c>
      <c r="V56" s="41">
        <f t="shared" si="11"/>
        <v>-2.3041474654377883</v>
      </c>
      <c r="W56" s="67">
        <v>-0.28000000000000003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161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-6.2863795110593772</v>
      </c>
      <c r="K57" s="67">
        <v>-1.25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161</v>
      </c>
      <c r="S57" s="68">
        <v>164.9</v>
      </c>
      <c r="T57" s="37">
        <v>8</v>
      </c>
      <c r="U57" s="34" t="s">
        <v>75</v>
      </c>
      <c r="V57" s="41">
        <f t="shared" si="11"/>
        <v>-2.3650697392359041</v>
      </c>
      <c r="W57" s="67">
        <v>-0.49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111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-4.8027444253859306</v>
      </c>
      <c r="K58" s="67">
        <v>-0.96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111</v>
      </c>
      <c r="S58" s="68">
        <v>115.1</v>
      </c>
      <c r="T58" s="37">
        <v>4.5999999999999996</v>
      </c>
      <c r="U58" s="34" t="s">
        <v>75</v>
      </c>
      <c r="V58" s="41">
        <f>R58-S58</f>
        <v>-4.0999999999999943</v>
      </c>
      <c r="W58" s="67">
        <v>-0.89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15.94</v>
      </c>
      <c r="G59" s="37">
        <v>15.93</v>
      </c>
      <c r="H59" s="37">
        <v>0.15</v>
      </c>
      <c r="I59" s="34">
        <v>4</v>
      </c>
      <c r="J59" s="37">
        <f t="shared" ref="J59:J62" si="21">((F59-G59))</f>
        <v>9.9999999999997868E-3</v>
      </c>
      <c r="K59" s="67">
        <v>7.0000000000000007E-2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15.94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9.9999999999997868E-3</v>
      </c>
      <c r="W59" s="67">
        <v>0.1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14.67</v>
      </c>
      <c r="G60" s="37">
        <v>14.7</v>
      </c>
      <c r="H60" s="37">
        <v>0.15</v>
      </c>
      <c r="I60" s="34">
        <v>4</v>
      </c>
      <c r="J60" s="37">
        <f t="shared" si="21"/>
        <v>-2.9999999999999361E-2</v>
      </c>
      <c r="K60" s="67">
        <v>-0.2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14.67</v>
      </c>
      <c r="S60" s="37">
        <v>14.67</v>
      </c>
      <c r="T60" s="81">
        <v>0.08</v>
      </c>
      <c r="U60" s="34" t="s">
        <v>75</v>
      </c>
      <c r="V60" s="37">
        <f t="shared" si="22"/>
        <v>0</v>
      </c>
      <c r="W60" s="67">
        <v>0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8.0399999999999991</v>
      </c>
      <c r="G61" s="37">
        <v>8.0299999999999994</v>
      </c>
      <c r="H61" s="37">
        <v>0.15</v>
      </c>
      <c r="I61" s="34">
        <v>4</v>
      </c>
      <c r="J61" s="37">
        <f t="shared" si="21"/>
        <v>9.9999999999997868E-3</v>
      </c>
      <c r="K61" s="67">
        <v>7.0000000000000007E-2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8.0399999999999991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1.3999999999999346E-2</v>
      </c>
      <c r="W61" s="67">
        <v>0.25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7.32</v>
      </c>
      <c r="G62" s="37">
        <v>7.34</v>
      </c>
      <c r="H62" s="37">
        <v>0.15</v>
      </c>
      <c r="I62" s="34">
        <v>4</v>
      </c>
      <c r="J62" s="37">
        <f t="shared" si="21"/>
        <v>-1.9999999999999574E-2</v>
      </c>
      <c r="K62" s="67">
        <v>-0.13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7.32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3.0000000000001137E-3</v>
      </c>
      <c r="W62" s="67">
        <v>0.04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20.91</v>
      </c>
      <c r="G63" s="37">
        <v>20.94</v>
      </c>
      <c r="H63" s="37">
        <v>0.15</v>
      </c>
      <c r="I63" s="34">
        <v>4</v>
      </c>
      <c r="J63" s="37">
        <f t="shared" ref="J63:J67" si="23">((F63-G63))</f>
        <v>-3.0000000000001137E-2</v>
      </c>
      <c r="K63" s="67">
        <v>-0.2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20.91</v>
      </c>
      <c r="S63" s="37">
        <v>20.9</v>
      </c>
      <c r="T63" s="81">
        <v>0.1</v>
      </c>
      <c r="U63" s="34" t="s">
        <v>75</v>
      </c>
      <c r="V63" s="37">
        <f t="shared" si="22"/>
        <v>1.0000000000001563E-2</v>
      </c>
      <c r="W63" s="67">
        <v>0.13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14.36</v>
      </c>
      <c r="G64" s="37">
        <v>14.39</v>
      </c>
      <c r="H64" s="37">
        <v>0.15</v>
      </c>
      <c r="I64" s="41">
        <v>4</v>
      </c>
      <c r="J64" s="37">
        <f t="shared" si="23"/>
        <v>-3.0000000000001137E-2</v>
      </c>
      <c r="K64" s="67">
        <v>-0.2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14.36</v>
      </c>
      <c r="S64" s="37">
        <v>14.37</v>
      </c>
      <c r="T64" s="81">
        <v>0.08</v>
      </c>
      <c r="U64" s="34" t="s">
        <v>75</v>
      </c>
      <c r="V64" s="37">
        <f t="shared" si="22"/>
        <v>-9.9999999999997868E-3</v>
      </c>
      <c r="W64" s="67">
        <v>-0.13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0.53</v>
      </c>
      <c r="G65" s="37">
        <v>0.54</v>
      </c>
      <c r="H65" s="37">
        <v>0.15</v>
      </c>
      <c r="I65" s="41">
        <v>4</v>
      </c>
      <c r="J65" s="37">
        <f t="shared" si="23"/>
        <v>-1.0000000000000009E-2</v>
      </c>
      <c r="K65" s="67">
        <v>-7.0000000000000007E-2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0.53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-1.2999999999999678E-3</v>
      </c>
      <c r="W65" s="67">
        <v>-0.03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8.0399999999999991</v>
      </c>
      <c r="G66" s="37">
        <v>8.0399999999999991</v>
      </c>
      <c r="H66" s="37">
        <v>0.15</v>
      </c>
      <c r="I66" s="41">
        <v>4</v>
      </c>
      <c r="J66" s="37">
        <f t="shared" si="23"/>
        <v>0</v>
      </c>
      <c r="K66" s="67">
        <v>0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8.0399999999999991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1.3999999999999346E-2</v>
      </c>
      <c r="W66" s="67">
        <v>0.19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5.59</v>
      </c>
      <c r="G67" s="37">
        <v>6.59</v>
      </c>
      <c r="H67" s="37">
        <v>0.15</v>
      </c>
      <c r="I67" s="41">
        <v>4</v>
      </c>
      <c r="J67" s="37">
        <f t="shared" si="23"/>
        <v>-1</v>
      </c>
      <c r="K67" s="67">
        <v>-6.67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5.59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-0.96700000000000053</v>
      </c>
      <c r="W67" s="67">
        <v>-11.16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3.48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2.0527859237536608</v>
      </c>
      <c r="K68" s="67">
        <v>0.41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3.48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0.14388489208632785</v>
      </c>
      <c r="W68" s="67">
        <v>0.06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6.63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2.4729520865533252</v>
      </c>
      <c r="K69" s="76">
        <v>0.49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6.63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0.62224920321747579</v>
      </c>
      <c r="W69" s="76">
        <v>0.38</v>
      </c>
    </row>
    <row r="71" spans="1:23" x14ac:dyDescent="0.25">
      <c r="W71" s="46"/>
    </row>
    <row r="73" spans="1:23" x14ac:dyDescent="0.25">
      <c r="K73" s="46"/>
    </row>
  </sheetData>
  <sheetProtection algorithmName="SHA-512" hashValue="UTwxzniZLX4YELm8PdB14wZCO13QlftxnrXTqqZfSxjbUmreh99+UlkMgj1JUbOIILIy73u4G5r2U/yAE7ClKw==" saltValue="43wbyXM+xn60OjqwCtpj2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 K43:K69">
    <cfRule type="cellIs" dxfId="26" priority="13" stopIfTrue="1" operator="between">
      <formula>-2</formula>
      <formula>2</formula>
    </cfRule>
    <cfRule type="cellIs" dxfId="25" priority="14" stopIfTrue="1" operator="between">
      <formula>-3</formula>
      <formula>3</formula>
    </cfRule>
    <cfRule type="cellIs" dxfId="24" priority="15" operator="notBetween">
      <formula>-3</formula>
      <formula>3</formula>
    </cfRule>
  </conditionalFormatting>
  <conditionalFormatting sqref="W31:W33">
    <cfRule type="cellIs" dxfId="23" priority="1" stopIfTrue="1" operator="between">
      <formula>-2</formula>
      <formula>2</formula>
    </cfRule>
    <cfRule type="cellIs" dxfId="22" priority="2" stopIfTrue="1" operator="between">
      <formula>-3</formula>
      <formula>3</formula>
    </cfRule>
    <cfRule type="cellIs" dxfId="21" priority="3" operator="notBetween">
      <formula>-3</formula>
      <formula>3</formula>
    </cfRule>
  </conditionalFormatting>
  <conditionalFormatting sqref="W43:W69">
    <cfRule type="cellIs" dxfId="20" priority="4" stopIfTrue="1" operator="between">
      <formula>-2</formula>
      <formula>2</formula>
    </cfRule>
    <cfRule type="cellIs" dxfId="19" priority="5" stopIfTrue="1" operator="between">
      <formula>-3</formula>
      <formula>3</formula>
    </cfRule>
    <cfRule type="cellIs" dxfId="18" priority="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E1E00-0D3A-4C0C-9A5A-7D03887DB247}">
  <sheetPr>
    <pageSetUpPr fitToPage="1"/>
  </sheetPr>
  <dimension ref="A1:W4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3.57031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3.57031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807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31" t="s">
        <v>26</v>
      </c>
      <c r="B14" s="32" t="s">
        <v>13</v>
      </c>
      <c r="C14" s="33">
        <v>43</v>
      </c>
      <c r="D14" s="33" t="s">
        <v>27</v>
      </c>
      <c r="E14" s="34" t="s">
        <v>23</v>
      </c>
      <c r="F14" s="66">
        <v>104</v>
      </c>
      <c r="G14" s="68">
        <v>107.1</v>
      </c>
      <c r="H14" s="37">
        <f>0.05*G14</f>
        <v>5.3550000000000004</v>
      </c>
      <c r="I14" s="41">
        <v>4</v>
      </c>
      <c r="J14" s="41">
        <f t="shared" ref="J14:J15" si="0">((F14-G14)/G14)*100</f>
        <v>-2.8944911297852425</v>
      </c>
      <c r="K14" s="67">
        <v>-0.56999999999999995</v>
      </c>
      <c r="M14" s="31" t="s">
        <v>26</v>
      </c>
      <c r="N14" s="32" t="s">
        <v>13</v>
      </c>
      <c r="O14" s="33">
        <v>43</v>
      </c>
      <c r="P14" s="33" t="s">
        <v>27</v>
      </c>
      <c r="Q14" s="34" t="s">
        <v>23</v>
      </c>
      <c r="R14" s="66">
        <f>F14</f>
        <v>104</v>
      </c>
      <c r="S14" s="68">
        <v>106.8</v>
      </c>
      <c r="T14" s="37">
        <v>2.8</v>
      </c>
      <c r="U14" s="34" t="s">
        <v>75</v>
      </c>
      <c r="V14" s="41">
        <f t="shared" ref="V14:V27" si="1">((R14-S14)/S14)*100</f>
        <v>-2.6217228464419451</v>
      </c>
      <c r="W14" s="67">
        <v>-1</v>
      </c>
    </row>
    <row r="15" spans="1:23" x14ac:dyDescent="0.25">
      <c r="A15" s="31" t="s">
        <v>24</v>
      </c>
      <c r="B15" s="32" t="s">
        <v>13</v>
      </c>
      <c r="C15" s="33">
        <v>44</v>
      </c>
      <c r="D15" s="33" t="s">
        <v>27</v>
      </c>
      <c r="E15" s="34" t="s">
        <v>23</v>
      </c>
      <c r="F15" s="40">
        <v>40.4</v>
      </c>
      <c r="G15" s="68">
        <v>42.29</v>
      </c>
      <c r="H15" s="37">
        <f>0.05*G15</f>
        <v>2.1145</v>
      </c>
      <c r="I15" s="41">
        <v>4</v>
      </c>
      <c r="J15" s="41">
        <f t="shared" si="0"/>
        <v>-4.4691416410498954</v>
      </c>
      <c r="K15" s="67">
        <v>-0.89</v>
      </c>
      <c r="M15" s="31" t="s">
        <v>24</v>
      </c>
      <c r="N15" s="32" t="s">
        <v>13</v>
      </c>
      <c r="O15" s="33">
        <v>44</v>
      </c>
      <c r="P15" s="33" t="s">
        <v>27</v>
      </c>
      <c r="Q15" s="34" t="s">
        <v>23</v>
      </c>
      <c r="R15" s="40">
        <f t="shared" ref="R15:R39" si="2">F15</f>
        <v>40.4</v>
      </c>
      <c r="S15" s="68">
        <v>42.38</v>
      </c>
      <c r="T15" s="37">
        <v>1.85</v>
      </c>
      <c r="U15" s="34" t="s">
        <v>75</v>
      </c>
      <c r="V15" s="41">
        <f t="shared" si="1"/>
        <v>-4.6720151014629634</v>
      </c>
      <c r="W15" s="67">
        <v>-1.07</v>
      </c>
    </row>
    <row r="16" spans="1:23" x14ac:dyDescent="0.25">
      <c r="A16" s="31" t="s">
        <v>20</v>
      </c>
      <c r="B16" s="32" t="s">
        <v>13</v>
      </c>
      <c r="C16" s="33">
        <v>45</v>
      </c>
      <c r="D16" s="33" t="s">
        <v>27</v>
      </c>
      <c r="E16" s="34" t="s">
        <v>23</v>
      </c>
      <c r="F16" s="40">
        <v>156.4</v>
      </c>
      <c r="G16" s="68">
        <v>159.69999999999999</v>
      </c>
      <c r="H16" s="37">
        <f t="shared" ref="H16" si="3">0.05*G16</f>
        <v>7.9849999999999994</v>
      </c>
      <c r="I16" s="41">
        <v>4</v>
      </c>
      <c r="J16" s="41">
        <f t="shared" ref="J16:J27" si="4">((F16-G16)/G16)*100</f>
        <v>-2.0663744520976723</v>
      </c>
      <c r="K16" s="67">
        <v>-0.41</v>
      </c>
      <c r="M16" s="31" t="s">
        <v>20</v>
      </c>
      <c r="N16" s="32" t="s">
        <v>13</v>
      </c>
      <c r="O16" s="33">
        <v>45</v>
      </c>
      <c r="P16" s="33" t="s">
        <v>27</v>
      </c>
      <c r="Q16" s="34" t="s">
        <v>23</v>
      </c>
      <c r="R16" s="40">
        <f t="shared" si="2"/>
        <v>156.4</v>
      </c>
      <c r="S16" s="68">
        <v>158.9</v>
      </c>
      <c r="T16" s="37">
        <v>3.6</v>
      </c>
      <c r="U16" s="34" t="s">
        <v>75</v>
      </c>
      <c r="V16" s="41">
        <f t="shared" si="1"/>
        <v>-1.5733165512901195</v>
      </c>
      <c r="W16" s="67">
        <v>-0.7</v>
      </c>
    </row>
    <row r="17" spans="1:23" x14ac:dyDescent="0.25">
      <c r="A17" s="31" t="s">
        <v>22</v>
      </c>
      <c r="B17" s="32" t="s">
        <v>13</v>
      </c>
      <c r="C17" s="33">
        <v>46</v>
      </c>
      <c r="D17" s="33" t="s">
        <v>25</v>
      </c>
      <c r="E17" s="34" t="s">
        <v>23</v>
      </c>
      <c r="F17" s="40">
        <v>58.1</v>
      </c>
      <c r="G17" s="68">
        <v>69.260000000000005</v>
      </c>
      <c r="H17" s="37">
        <f t="shared" ref="H17:H21" si="5">0.075*G17</f>
        <v>5.1945000000000006</v>
      </c>
      <c r="I17" s="41">
        <v>4</v>
      </c>
      <c r="J17" s="41">
        <f t="shared" si="4"/>
        <v>-16.113196650303209</v>
      </c>
      <c r="K17" s="67">
        <v>-2.15</v>
      </c>
      <c r="M17" s="31" t="s">
        <v>22</v>
      </c>
      <c r="N17" s="32" t="s">
        <v>13</v>
      </c>
      <c r="O17" s="33">
        <v>46</v>
      </c>
      <c r="P17" s="33" t="s">
        <v>25</v>
      </c>
      <c r="Q17" s="34" t="s">
        <v>23</v>
      </c>
      <c r="R17" s="40">
        <f t="shared" si="2"/>
        <v>58.1</v>
      </c>
      <c r="S17" s="68">
        <v>64.47</v>
      </c>
      <c r="T17" s="37">
        <v>9.86</v>
      </c>
      <c r="U17" s="34" t="s">
        <v>75</v>
      </c>
      <c r="V17" s="41">
        <f t="shared" si="1"/>
        <v>-9.880564603691635</v>
      </c>
      <c r="W17" s="67">
        <v>-0.65</v>
      </c>
    </row>
    <row r="18" spans="1:23" x14ac:dyDescent="0.25">
      <c r="A18" s="31" t="s">
        <v>26</v>
      </c>
      <c r="B18" s="32" t="s">
        <v>13</v>
      </c>
      <c r="C18" s="33">
        <v>47</v>
      </c>
      <c r="D18" s="33" t="s">
        <v>25</v>
      </c>
      <c r="E18" s="34" t="s">
        <v>23</v>
      </c>
      <c r="F18" s="40">
        <v>89.5</v>
      </c>
      <c r="G18" s="68">
        <v>99.23</v>
      </c>
      <c r="H18" s="37">
        <f t="shared" si="5"/>
        <v>7.4422499999999996</v>
      </c>
      <c r="I18" s="41">
        <v>4</v>
      </c>
      <c r="J18" s="41">
        <f t="shared" si="4"/>
        <v>-9.8055023682354161</v>
      </c>
      <c r="K18" s="67">
        <v>-1.31</v>
      </c>
      <c r="M18" s="31" t="s">
        <v>26</v>
      </c>
      <c r="N18" s="32" t="s">
        <v>13</v>
      </c>
      <c r="O18" s="33">
        <v>47</v>
      </c>
      <c r="P18" s="33" t="s">
        <v>25</v>
      </c>
      <c r="Q18" s="34" t="s">
        <v>23</v>
      </c>
      <c r="R18" s="40">
        <f t="shared" si="2"/>
        <v>89.5</v>
      </c>
      <c r="S18" s="68">
        <v>96.58</v>
      </c>
      <c r="T18" s="37">
        <v>8.02</v>
      </c>
      <c r="U18" s="34" t="s">
        <v>75</v>
      </c>
      <c r="V18" s="41">
        <f t="shared" si="1"/>
        <v>-7.3307102919859171</v>
      </c>
      <c r="W18" s="67">
        <v>-0.88</v>
      </c>
    </row>
    <row r="19" spans="1:23" x14ac:dyDescent="0.25">
      <c r="A19" s="31" t="s">
        <v>21</v>
      </c>
      <c r="B19" s="32" t="s">
        <v>13</v>
      </c>
      <c r="C19" s="33">
        <v>48</v>
      </c>
      <c r="D19" s="33" t="s">
        <v>25</v>
      </c>
      <c r="E19" s="34" t="s">
        <v>23</v>
      </c>
      <c r="F19" s="40">
        <v>79.12</v>
      </c>
      <c r="G19" s="68">
        <v>75.05</v>
      </c>
      <c r="H19" s="37">
        <f>0.075*G19</f>
        <v>5.6287499999999993</v>
      </c>
      <c r="I19" s="41">
        <v>4</v>
      </c>
      <c r="J19" s="41">
        <f t="shared" si="4"/>
        <v>5.4230512991339204</v>
      </c>
      <c r="K19" s="67">
        <v>0.72</v>
      </c>
      <c r="M19" s="31" t="s">
        <v>21</v>
      </c>
      <c r="N19" s="32" t="s">
        <v>13</v>
      </c>
      <c r="O19" s="33">
        <v>48</v>
      </c>
      <c r="P19" s="33" t="s">
        <v>25</v>
      </c>
      <c r="Q19" s="34" t="s">
        <v>23</v>
      </c>
      <c r="R19" s="40">
        <f t="shared" si="2"/>
        <v>79.12</v>
      </c>
      <c r="S19" s="68">
        <v>77.2</v>
      </c>
      <c r="T19" s="37">
        <v>7.02</v>
      </c>
      <c r="U19" s="34" t="s">
        <v>75</v>
      </c>
      <c r="V19" s="41">
        <f t="shared" si="1"/>
        <v>2.4870466321243545</v>
      </c>
      <c r="W19" s="67">
        <v>0.27</v>
      </c>
    </row>
    <row r="20" spans="1:23" x14ac:dyDescent="0.25">
      <c r="A20" s="31" t="s">
        <v>20</v>
      </c>
      <c r="B20" s="32" t="s">
        <v>13</v>
      </c>
      <c r="C20" s="33">
        <v>49</v>
      </c>
      <c r="D20" s="33" t="s">
        <v>25</v>
      </c>
      <c r="E20" s="34" t="s">
        <v>23</v>
      </c>
      <c r="F20" s="40">
        <v>107.9</v>
      </c>
      <c r="G20" s="68">
        <v>124.8</v>
      </c>
      <c r="H20" s="37">
        <f t="shared" si="5"/>
        <v>9.36</v>
      </c>
      <c r="I20" s="41">
        <v>4</v>
      </c>
      <c r="J20" s="41">
        <f t="shared" si="4"/>
        <v>-13.541666666666661</v>
      </c>
      <c r="K20" s="67">
        <v>-1.81</v>
      </c>
      <c r="M20" s="31" t="s">
        <v>20</v>
      </c>
      <c r="N20" s="32" t="s">
        <v>13</v>
      </c>
      <c r="O20" s="33">
        <v>49</v>
      </c>
      <c r="P20" s="33" t="s">
        <v>25</v>
      </c>
      <c r="Q20" s="34" t="s">
        <v>23</v>
      </c>
      <c r="R20" s="40">
        <f t="shared" si="2"/>
        <v>107.9</v>
      </c>
      <c r="S20" s="68">
        <v>117.5</v>
      </c>
      <c r="T20" s="37">
        <v>9.6</v>
      </c>
      <c r="U20" s="34" t="s">
        <v>75</v>
      </c>
      <c r="V20" s="41">
        <f t="shared" si="1"/>
        <v>-8.1702127659574426</v>
      </c>
      <c r="W20" s="67">
        <v>-1.01</v>
      </c>
    </row>
    <row r="21" spans="1:23" x14ac:dyDescent="0.25">
      <c r="A21" s="31" t="s">
        <v>19</v>
      </c>
      <c r="B21" s="32" t="s">
        <v>13</v>
      </c>
      <c r="C21" s="33">
        <v>50</v>
      </c>
      <c r="D21" s="33" t="s">
        <v>25</v>
      </c>
      <c r="E21" s="34" t="s">
        <v>23</v>
      </c>
      <c r="F21" s="40">
        <v>59.7</v>
      </c>
      <c r="G21" s="68">
        <v>67.34</v>
      </c>
      <c r="H21" s="37">
        <f t="shared" si="5"/>
        <v>5.0505000000000004</v>
      </c>
      <c r="I21" s="41">
        <v>4</v>
      </c>
      <c r="J21" s="41">
        <f t="shared" si="4"/>
        <v>-11.345411345411344</v>
      </c>
      <c r="K21" s="67">
        <v>-1.51</v>
      </c>
      <c r="M21" s="31" t="s">
        <v>19</v>
      </c>
      <c r="N21" s="32" t="s">
        <v>13</v>
      </c>
      <c r="O21" s="33">
        <v>50</v>
      </c>
      <c r="P21" s="33" t="s">
        <v>25</v>
      </c>
      <c r="Q21" s="34" t="s">
        <v>23</v>
      </c>
      <c r="R21" s="40">
        <f t="shared" si="2"/>
        <v>59.7</v>
      </c>
      <c r="S21" s="68">
        <v>63.04</v>
      </c>
      <c r="T21" s="37">
        <v>8.44</v>
      </c>
      <c r="U21" s="34" t="s">
        <v>75</v>
      </c>
      <c r="V21" s="41">
        <f t="shared" si="1"/>
        <v>-5.2982233502538012</v>
      </c>
      <c r="W21" s="67">
        <v>-0.4</v>
      </c>
    </row>
    <row r="22" spans="1:23" x14ac:dyDescent="0.25">
      <c r="A22" s="31" t="s">
        <v>16</v>
      </c>
      <c r="B22" s="32" t="s">
        <v>13</v>
      </c>
      <c r="C22" s="33">
        <v>51</v>
      </c>
      <c r="D22" s="33" t="s">
        <v>76</v>
      </c>
      <c r="E22" s="34" t="s">
        <v>23</v>
      </c>
      <c r="F22" s="40">
        <v>30.5</v>
      </c>
      <c r="G22" s="68">
        <v>42.32</v>
      </c>
      <c r="H22" s="37">
        <v>4.91</v>
      </c>
      <c r="I22" s="34">
        <v>4</v>
      </c>
      <c r="J22" s="41">
        <f t="shared" si="4"/>
        <v>-27.930056710775048</v>
      </c>
      <c r="K22" s="67">
        <v>-2.41</v>
      </c>
      <c r="M22" s="31" t="s">
        <v>16</v>
      </c>
      <c r="N22" s="32" t="s">
        <v>13</v>
      </c>
      <c r="O22" s="33">
        <v>51</v>
      </c>
      <c r="P22" s="33" t="s">
        <v>76</v>
      </c>
      <c r="Q22" s="34" t="s">
        <v>23</v>
      </c>
      <c r="R22" s="40">
        <f t="shared" si="2"/>
        <v>30.5</v>
      </c>
      <c r="S22" s="68">
        <v>36.159999999999997</v>
      </c>
      <c r="T22" s="37">
        <v>4.5999999999999996</v>
      </c>
      <c r="U22" s="34" t="s">
        <v>75</v>
      </c>
      <c r="V22" s="41">
        <f t="shared" si="1"/>
        <v>-15.652654867256629</v>
      </c>
      <c r="W22" s="67">
        <v>-1.23</v>
      </c>
    </row>
    <row r="23" spans="1:23" x14ac:dyDescent="0.25">
      <c r="A23" s="31" t="s">
        <v>12</v>
      </c>
      <c r="B23" s="32" t="s">
        <v>13</v>
      </c>
      <c r="C23" s="33">
        <v>52</v>
      </c>
      <c r="D23" s="33" t="s">
        <v>76</v>
      </c>
      <c r="E23" s="34" t="s">
        <v>23</v>
      </c>
      <c r="F23" s="40">
        <v>106.5</v>
      </c>
      <c r="G23" s="68">
        <v>116.3</v>
      </c>
      <c r="H23" s="37">
        <f t="shared" ref="H23:H27" si="6">0.05*G23</f>
        <v>5.8150000000000004</v>
      </c>
      <c r="I23" s="34">
        <v>4</v>
      </c>
      <c r="J23" s="41">
        <f t="shared" si="4"/>
        <v>-8.4264832330180539</v>
      </c>
      <c r="K23" s="67">
        <v>-1.69</v>
      </c>
      <c r="M23" s="31" t="s">
        <v>12</v>
      </c>
      <c r="N23" s="32" t="s">
        <v>13</v>
      </c>
      <c r="O23" s="33">
        <v>52</v>
      </c>
      <c r="P23" s="33" t="s">
        <v>76</v>
      </c>
      <c r="Q23" s="34" t="s">
        <v>23</v>
      </c>
      <c r="R23" s="40">
        <f t="shared" si="2"/>
        <v>106.5</v>
      </c>
      <c r="S23" s="68">
        <v>112.3</v>
      </c>
      <c r="T23" s="37">
        <v>5.5</v>
      </c>
      <c r="U23" s="34" t="s">
        <v>75</v>
      </c>
      <c r="V23" s="41">
        <f t="shared" si="1"/>
        <v>-5.1647373107747079</v>
      </c>
      <c r="W23" s="67">
        <v>-1.04</v>
      </c>
    </row>
    <row r="24" spans="1:23" x14ac:dyDescent="0.25">
      <c r="A24" s="31" t="s">
        <v>26</v>
      </c>
      <c r="B24" s="32" t="s">
        <v>13</v>
      </c>
      <c r="C24" s="33">
        <v>53</v>
      </c>
      <c r="D24" s="33" t="s">
        <v>76</v>
      </c>
      <c r="E24" s="34" t="s">
        <v>23</v>
      </c>
      <c r="F24" s="40">
        <v>136</v>
      </c>
      <c r="G24" s="68">
        <v>146.80000000000001</v>
      </c>
      <c r="H24" s="37">
        <f t="shared" si="6"/>
        <v>7.3400000000000007</v>
      </c>
      <c r="I24" s="34">
        <v>4</v>
      </c>
      <c r="J24" s="41">
        <f t="shared" si="4"/>
        <v>-7.3569482288828407</v>
      </c>
      <c r="K24" s="67">
        <v>-1.47</v>
      </c>
      <c r="M24" s="31" t="s">
        <v>26</v>
      </c>
      <c r="N24" s="32" t="s">
        <v>13</v>
      </c>
      <c r="O24" s="33">
        <v>53</v>
      </c>
      <c r="P24" s="33" t="s">
        <v>76</v>
      </c>
      <c r="Q24" s="34" t="s">
        <v>23</v>
      </c>
      <c r="R24" s="40">
        <f t="shared" si="2"/>
        <v>136</v>
      </c>
      <c r="S24" s="68">
        <v>142.4</v>
      </c>
      <c r="T24" s="37">
        <v>5.9</v>
      </c>
      <c r="U24" s="34" t="s">
        <v>75</v>
      </c>
      <c r="V24" s="41">
        <f t="shared" si="1"/>
        <v>-4.494382022471914</v>
      </c>
      <c r="W24" s="67">
        <v>-1.08</v>
      </c>
    </row>
    <row r="25" spans="1:23" x14ac:dyDescent="0.25">
      <c r="A25" s="31" t="s">
        <v>24</v>
      </c>
      <c r="B25" s="32" t="s">
        <v>13</v>
      </c>
      <c r="C25" s="33">
        <v>54</v>
      </c>
      <c r="D25" s="33" t="s">
        <v>76</v>
      </c>
      <c r="E25" s="34" t="s">
        <v>23</v>
      </c>
      <c r="F25" s="40">
        <v>182.7</v>
      </c>
      <c r="G25" s="68">
        <v>196.4</v>
      </c>
      <c r="H25" s="37">
        <f t="shared" si="6"/>
        <v>9.82</v>
      </c>
      <c r="I25" s="34">
        <v>4</v>
      </c>
      <c r="J25" s="41">
        <f t="shared" si="4"/>
        <v>-6.9755600814664032</v>
      </c>
      <c r="K25" s="67">
        <v>-1.4</v>
      </c>
      <c r="M25" s="31" t="s">
        <v>24</v>
      </c>
      <c r="N25" s="32" t="s">
        <v>13</v>
      </c>
      <c r="O25" s="33">
        <v>54</v>
      </c>
      <c r="P25" s="33" t="s">
        <v>76</v>
      </c>
      <c r="Q25" s="34" t="s">
        <v>23</v>
      </c>
      <c r="R25" s="40">
        <f t="shared" si="2"/>
        <v>182.7</v>
      </c>
      <c r="S25" s="68">
        <v>189.9</v>
      </c>
      <c r="T25" s="37">
        <v>8.8000000000000007</v>
      </c>
      <c r="U25" s="34" t="s">
        <v>75</v>
      </c>
      <c r="V25" s="41">
        <f t="shared" si="1"/>
        <v>-3.7914691943128047</v>
      </c>
      <c r="W25" s="67">
        <v>-0.82</v>
      </c>
    </row>
    <row r="26" spans="1:23" x14ac:dyDescent="0.25">
      <c r="A26" s="31" t="s">
        <v>20</v>
      </c>
      <c r="B26" s="32" t="s">
        <v>13</v>
      </c>
      <c r="C26" s="33">
        <v>55</v>
      </c>
      <c r="D26" s="33" t="s">
        <v>76</v>
      </c>
      <c r="E26" s="34" t="s">
        <v>23</v>
      </c>
      <c r="F26" s="40">
        <v>99.6</v>
      </c>
      <c r="G26" s="68">
        <v>118.4</v>
      </c>
      <c r="H26" s="37">
        <f t="shared" si="6"/>
        <v>5.9200000000000008</v>
      </c>
      <c r="I26" s="34">
        <v>4</v>
      </c>
      <c r="J26" s="41">
        <f t="shared" si="4"/>
        <v>-15.878378378378388</v>
      </c>
      <c r="K26" s="67">
        <v>-3.17</v>
      </c>
      <c r="M26" s="31" t="s">
        <v>20</v>
      </c>
      <c r="N26" s="32" t="s">
        <v>13</v>
      </c>
      <c r="O26" s="33">
        <v>55</v>
      </c>
      <c r="P26" s="33" t="s">
        <v>76</v>
      </c>
      <c r="Q26" s="34" t="s">
        <v>23</v>
      </c>
      <c r="R26" s="40">
        <f t="shared" si="2"/>
        <v>99.6</v>
      </c>
      <c r="S26" s="68">
        <v>108.5</v>
      </c>
      <c r="T26" s="37">
        <v>8.9</v>
      </c>
      <c r="U26" s="34" t="s">
        <v>75</v>
      </c>
      <c r="V26" s="41">
        <f t="shared" si="1"/>
        <v>-8.2027649769585302</v>
      </c>
      <c r="W26" s="67">
        <v>-1</v>
      </c>
    </row>
    <row r="27" spans="1:23" x14ac:dyDescent="0.25">
      <c r="A27" s="31" t="s">
        <v>19</v>
      </c>
      <c r="B27" s="32" t="s">
        <v>13</v>
      </c>
      <c r="C27" s="33">
        <v>56</v>
      </c>
      <c r="D27" s="33" t="s">
        <v>76</v>
      </c>
      <c r="E27" s="34" t="s">
        <v>23</v>
      </c>
      <c r="F27" s="40">
        <v>157</v>
      </c>
      <c r="G27" s="68">
        <v>171.8</v>
      </c>
      <c r="H27" s="37">
        <f t="shared" si="6"/>
        <v>8.5900000000000016</v>
      </c>
      <c r="I27" s="34">
        <v>4</v>
      </c>
      <c r="J27" s="41">
        <f t="shared" si="4"/>
        <v>-8.6146682188591441</v>
      </c>
      <c r="K27" s="67">
        <v>-1.72</v>
      </c>
      <c r="M27" s="31" t="s">
        <v>19</v>
      </c>
      <c r="N27" s="32" t="s">
        <v>13</v>
      </c>
      <c r="O27" s="33">
        <v>56</v>
      </c>
      <c r="P27" s="33" t="s">
        <v>76</v>
      </c>
      <c r="Q27" s="34" t="s">
        <v>23</v>
      </c>
      <c r="R27" s="40">
        <f t="shared" si="2"/>
        <v>157</v>
      </c>
      <c r="S27" s="68">
        <v>164.9</v>
      </c>
      <c r="T27" s="37">
        <v>8</v>
      </c>
      <c r="U27" s="34" t="s">
        <v>75</v>
      </c>
      <c r="V27" s="41">
        <f t="shared" si="1"/>
        <v>-4.7907822922983661</v>
      </c>
      <c r="W27" s="67">
        <v>-0.98</v>
      </c>
    </row>
    <row r="28" spans="1:23" x14ac:dyDescent="0.25">
      <c r="A28" s="31" t="s">
        <v>17</v>
      </c>
      <c r="B28" s="32" t="s">
        <v>13</v>
      </c>
      <c r="C28" s="33">
        <v>57</v>
      </c>
      <c r="D28" s="33" t="s">
        <v>76</v>
      </c>
      <c r="E28" s="34" t="s">
        <v>23</v>
      </c>
      <c r="F28" s="40">
        <v>110.4</v>
      </c>
      <c r="G28" s="68">
        <v>116.6</v>
      </c>
      <c r="H28" s="37">
        <f t="shared" ref="H28" si="7">0.05*G28</f>
        <v>5.83</v>
      </c>
      <c r="I28" s="34">
        <v>4</v>
      </c>
      <c r="J28" s="41">
        <f t="shared" ref="J28" si="8">((F28-G28)/G28)*100</f>
        <v>-5.3173241852487045</v>
      </c>
      <c r="K28" s="67">
        <v>-1.06</v>
      </c>
      <c r="M28" s="31" t="s">
        <v>17</v>
      </c>
      <c r="N28" s="32" t="s">
        <v>13</v>
      </c>
      <c r="O28" s="33">
        <v>57</v>
      </c>
      <c r="P28" s="33" t="s">
        <v>76</v>
      </c>
      <c r="Q28" s="34" t="s">
        <v>23</v>
      </c>
      <c r="R28" s="40">
        <f t="shared" si="2"/>
        <v>110.4</v>
      </c>
      <c r="S28" s="68">
        <v>115.1</v>
      </c>
      <c r="T28" s="37">
        <v>4.5999999999999996</v>
      </c>
      <c r="U28" s="34" t="s">
        <v>75</v>
      </c>
      <c r="V28" s="41">
        <f>R28-S28</f>
        <v>-4.6999999999999886</v>
      </c>
      <c r="W28" s="67">
        <v>-1.02</v>
      </c>
    </row>
    <row r="29" spans="1:23" x14ac:dyDescent="0.25">
      <c r="A29" s="31" t="s">
        <v>22</v>
      </c>
      <c r="B29" s="32" t="s">
        <v>13</v>
      </c>
      <c r="C29" s="33">
        <v>58</v>
      </c>
      <c r="D29" s="33" t="s">
        <v>18</v>
      </c>
      <c r="E29" s="34" t="s">
        <v>15</v>
      </c>
      <c r="F29" s="36">
        <v>16.010000000000002</v>
      </c>
      <c r="G29" s="37">
        <v>15.93</v>
      </c>
      <c r="H29" s="37">
        <v>0.15</v>
      </c>
      <c r="I29" s="34">
        <v>4</v>
      </c>
      <c r="J29" s="37">
        <f t="shared" ref="J29:J32" si="9">((F29-G29))</f>
        <v>8.0000000000001847E-2</v>
      </c>
      <c r="K29" s="67">
        <v>0.53</v>
      </c>
      <c r="M29" s="31" t="s">
        <v>22</v>
      </c>
      <c r="N29" s="32" t="s">
        <v>13</v>
      </c>
      <c r="O29" s="33">
        <v>58</v>
      </c>
      <c r="P29" s="33" t="s">
        <v>18</v>
      </c>
      <c r="Q29" s="34" t="s">
        <v>15</v>
      </c>
      <c r="R29" s="36">
        <f t="shared" si="2"/>
        <v>16.010000000000002</v>
      </c>
      <c r="S29" s="37">
        <v>15.93</v>
      </c>
      <c r="T29" s="81">
        <v>0.09</v>
      </c>
      <c r="U29" s="34" t="s">
        <v>75</v>
      </c>
      <c r="V29" s="37">
        <f t="shared" ref="V29:V37" si="10">R29-S29</f>
        <v>8.0000000000001847E-2</v>
      </c>
      <c r="W29" s="67">
        <v>0.91</v>
      </c>
    </row>
    <row r="30" spans="1:23" x14ac:dyDescent="0.25">
      <c r="A30" s="31" t="s">
        <v>16</v>
      </c>
      <c r="B30" s="32" t="s">
        <v>13</v>
      </c>
      <c r="C30" s="33">
        <v>59</v>
      </c>
      <c r="D30" s="33" t="s">
        <v>18</v>
      </c>
      <c r="E30" s="34" t="s">
        <v>15</v>
      </c>
      <c r="F30" s="36">
        <v>14.74</v>
      </c>
      <c r="G30" s="37">
        <v>14.7</v>
      </c>
      <c r="H30" s="37">
        <v>0.15</v>
      </c>
      <c r="I30" s="34">
        <v>4</v>
      </c>
      <c r="J30" s="37">
        <f t="shared" si="9"/>
        <v>4.0000000000000924E-2</v>
      </c>
      <c r="K30" s="67">
        <v>0.27</v>
      </c>
      <c r="M30" s="31" t="s">
        <v>16</v>
      </c>
      <c r="N30" s="32" t="s">
        <v>13</v>
      </c>
      <c r="O30" s="33">
        <v>59</v>
      </c>
      <c r="P30" s="33" t="s">
        <v>18</v>
      </c>
      <c r="Q30" s="34" t="s">
        <v>15</v>
      </c>
      <c r="R30" s="36">
        <f t="shared" si="2"/>
        <v>14.74</v>
      </c>
      <c r="S30" s="37">
        <v>14.67</v>
      </c>
      <c r="T30" s="81">
        <v>0.08</v>
      </c>
      <c r="U30" s="34" t="s">
        <v>75</v>
      </c>
      <c r="V30" s="37">
        <f t="shared" si="10"/>
        <v>7.0000000000000284E-2</v>
      </c>
      <c r="W30" s="67">
        <v>0.89</v>
      </c>
    </row>
    <row r="31" spans="1:23" x14ac:dyDescent="0.25">
      <c r="A31" s="31" t="s">
        <v>12</v>
      </c>
      <c r="B31" s="32" t="s">
        <v>13</v>
      </c>
      <c r="C31" s="33">
        <v>60</v>
      </c>
      <c r="D31" s="33" t="s">
        <v>18</v>
      </c>
      <c r="E31" s="34" t="s">
        <v>15</v>
      </c>
      <c r="F31" s="36">
        <v>8.1</v>
      </c>
      <c r="G31" s="37">
        <v>8.0299999999999994</v>
      </c>
      <c r="H31" s="37">
        <v>0.15</v>
      </c>
      <c r="I31" s="34">
        <v>4</v>
      </c>
      <c r="J31" s="37">
        <f t="shared" si="9"/>
        <v>7.0000000000000284E-2</v>
      </c>
      <c r="K31" s="67">
        <v>0.47</v>
      </c>
      <c r="M31" s="31" t="s">
        <v>12</v>
      </c>
      <c r="N31" s="32" t="s">
        <v>13</v>
      </c>
      <c r="O31" s="33">
        <v>60</v>
      </c>
      <c r="P31" s="33" t="s">
        <v>18</v>
      </c>
      <c r="Q31" s="34" t="s">
        <v>15</v>
      </c>
      <c r="R31" s="36">
        <f t="shared" si="2"/>
        <v>8.1</v>
      </c>
      <c r="S31" s="37">
        <v>8.0259999999999998</v>
      </c>
      <c r="T31" s="81">
        <v>5.6000000000000001E-2</v>
      </c>
      <c r="U31" s="34" t="s">
        <v>75</v>
      </c>
      <c r="V31" s="37">
        <f t="shared" si="10"/>
        <v>7.3999999999999844E-2</v>
      </c>
      <c r="W31" s="67">
        <v>1.31</v>
      </c>
    </row>
    <row r="32" spans="1:23" x14ac:dyDescent="0.25">
      <c r="A32" s="31" t="s">
        <v>26</v>
      </c>
      <c r="B32" s="32" t="s">
        <v>13</v>
      </c>
      <c r="C32" s="33">
        <v>61</v>
      </c>
      <c r="D32" s="33" t="s">
        <v>18</v>
      </c>
      <c r="E32" s="34" t="s">
        <v>15</v>
      </c>
      <c r="F32" s="36">
        <v>7.39</v>
      </c>
      <c r="G32" s="37">
        <v>7.34</v>
      </c>
      <c r="H32" s="37">
        <v>0.15</v>
      </c>
      <c r="I32" s="34">
        <v>4</v>
      </c>
      <c r="J32" s="37">
        <f t="shared" si="9"/>
        <v>4.9999999999999822E-2</v>
      </c>
      <c r="K32" s="67">
        <v>0.33</v>
      </c>
      <c r="M32" s="31" t="s">
        <v>26</v>
      </c>
      <c r="N32" s="32" t="s">
        <v>13</v>
      </c>
      <c r="O32" s="33">
        <v>61</v>
      </c>
      <c r="P32" s="33" t="s">
        <v>18</v>
      </c>
      <c r="Q32" s="34" t="s">
        <v>15</v>
      </c>
      <c r="R32" s="36">
        <f t="shared" si="2"/>
        <v>7.39</v>
      </c>
      <c r="S32" s="37">
        <v>7.3170000000000002</v>
      </c>
      <c r="T32" s="81">
        <v>5.8000000000000003E-2</v>
      </c>
      <c r="U32" s="34" t="s">
        <v>75</v>
      </c>
      <c r="V32" s="37">
        <f t="shared" si="10"/>
        <v>7.299999999999951E-2</v>
      </c>
      <c r="W32" s="67">
        <v>1.24</v>
      </c>
    </row>
    <row r="33" spans="1:23" x14ac:dyDescent="0.25">
      <c r="A33" s="31" t="s">
        <v>21</v>
      </c>
      <c r="B33" s="32" t="s">
        <v>13</v>
      </c>
      <c r="C33" s="33">
        <v>62</v>
      </c>
      <c r="D33" s="33" t="s">
        <v>18</v>
      </c>
      <c r="E33" s="34" t="s">
        <v>15</v>
      </c>
      <c r="F33" s="36">
        <v>20.95</v>
      </c>
      <c r="G33" s="37">
        <v>20.94</v>
      </c>
      <c r="H33" s="37">
        <v>0.15</v>
      </c>
      <c r="I33" s="34">
        <v>4</v>
      </c>
      <c r="J33" s="37">
        <f t="shared" ref="J33:J37" si="11">((F33-G33))</f>
        <v>9.9999999999980105E-3</v>
      </c>
      <c r="K33" s="67">
        <v>7.0000000000000007E-2</v>
      </c>
      <c r="M33" s="31" t="s">
        <v>21</v>
      </c>
      <c r="N33" s="32" t="s">
        <v>13</v>
      </c>
      <c r="O33" s="33">
        <v>62</v>
      </c>
      <c r="P33" s="33" t="s">
        <v>18</v>
      </c>
      <c r="Q33" s="34" t="s">
        <v>15</v>
      </c>
      <c r="R33" s="36">
        <f t="shared" si="2"/>
        <v>20.95</v>
      </c>
      <c r="S33" s="37">
        <v>20.9</v>
      </c>
      <c r="T33" s="81">
        <v>0.1</v>
      </c>
      <c r="U33" s="34" t="s">
        <v>75</v>
      </c>
      <c r="V33" s="37">
        <f t="shared" si="10"/>
        <v>5.0000000000000711E-2</v>
      </c>
      <c r="W33" s="67">
        <v>0.53</v>
      </c>
    </row>
    <row r="34" spans="1:23" x14ac:dyDescent="0.25">
      <c r="A34" s="31" t="s">
        <v>24</v>
      </c>
      <c r="B34" s="32" t="s">
        <v>13</v>
      </c>
      <c r="C34" s="33">
        <v>63</v>
      </c>
      <c r="D34" s="33" t="s">
        <v>18</v>
      </c>
      <c r="E34" s="34" t="s">
        <v>15</v>
      </c>
      <c r="F34" s="36">
        <v>14.42</v>
      </c>
      <c r="G34" s="37">
        <v>14.39</v>
      </c>
      <c r="H34" s="37">
        <v>0.15</v>
      </c>
      <c r="I34" s="41">
        <v>4</v>
      </c>
      <c r="J34" s="37">
        <f t="shared" si="11"/>
        <v>2.9999999999999361E-2</v>
      </c>
      <c r="K34" s="67">
        <v>0.2</v>
      </c>
      <c r="M34" s="31" t="s">
        <v>24</v>
      </c>
      <c r="N34" s="32" t="s">
        <v>13</v>
      </c>
      <c r="O34" s="33">
        <v>63</v>
      </c>
      <c r="P34" s="33" t="s">
        <v>18</v>
      </c>
      <c r="Q34" s="34" t="s">
        <v>15</v>
      </c>
      <c r="R34" s="36">
        <f t="shared" si="2"/>
        <v>14.42</v>
      </c>
      <c r="S34" s="37">
        <v>14.37</v>
      </c>
      <c r="T34" s="81">
        <v>0.08</v>
      </c>
      <c r="U34" s="34" t="s">
        <v>75</v>
      </c>
      <c r="V34" s="37">
        <f t="shared" si="10"/>
        <v>5.0000000000000711E-2</v>
      </c>
      <c r="W34" s="67">
        <v>0.63</v>
      </c>
    </row>
    <row r="35" spans="1:23" x14ac:dyDescent="0.25">
      <c r="A35" s="31" t="s">
        <v>20</v>
      </c>
      <c r="B35" s="32" t="s">
        <v>13</v>
      </c>
      <c r="C35" s="33">
        <v>64</v>
      </c>
      <c r="D35" s="33" t="s">
        <v>18</v>
      </c>
      <c r="E35" s="34" t="s">
        <v>15</v>
      </c>
      <c r="F35" s="36">
        <v>0.59</v>
      </c>
      <c r="G35" s="37">
        <v>0.54</v>
      </c>
      <c r="H35" s="37">
        <v>0.15</v>
      </c>
      <c r="I35" s="41">
        <v>4</v>
      </c>
      <c r="J35" s="37">
        <f t="shared" si="11"/>
        <v>4.9999999999999933E-2</v>
      </c>
      <c r="K35" s="67">
        <v>0.33</v>
      </c>
      <c r="M35" s="31" t="s">
        <v>20</v>
      </c>
      <c r="N35" s="32" t="s">
        <v>13</v>
      </c>
      <c r="O35" s="33">
        <v>64</v>
      </c>
      <c r="P35" s="33" t="s">
        <v>18</v>
      </c>
      <c r="Q35" s="34" t="s">
        <v>15</v>
      </c>
      <c r="R35" s="36">
        <f t="shared" si="2"/>
        <v>0.59</v>
      </c>
      <c r="S35" s="37">
        <v>0.53129999999999999</v>
      </c>
      <c r="T35" s="81">
        <v>4.7699999999999999E-2</v>
      </c>
      <c r="U35" s="34" t="s">
        <v>75</v>
      </c>
      <c r="V35" s="37">
        <f t="shared" si="10"/>
        <v>5.8699999999999974E-2</v>
      </c>
      <c r="W35" s="67">
        <v>1.23</v>
      </c>
    </row>
    <row r="36" spans="1:23" x14ac:dyDescent="0.25">
      <c r="A36" s="31" t="s">
        <v>19</v>
      </c>
      <c r="B36" s="32" t="s">
        <v>13</v>
      </c>
      <c r="C36" s="33">
        <v>65</v>
      </c>
      <c r="D36" s="33" t="s">
        <v>18</v>
      </c>
      <c r="E36" s="34" t="s">
        <v>15</v>
      </c>
      <c r="F36" s="36">
        <v>8.09</v>
      </c>
      <c r="G36" s="37">
        <v>8.0399999999999991</v>
      </c>
      <c r="H36" s="37">
        <v>0.15</v>
      </c>
      <c r="I36" s="41">
        <v>4</v>
      </c>
      <c r="J36" s="37">
        <f t="shared" si="11"/>
        <v>5.0000000000000711E-2</v>
      </c>
      <c r="K36" s="67">
        <v>0.33</v>
      </c>
      <c r="M36" s="31" t="s">
        <v>19</v>
      </c>
      <c r="N36" s="32" t="s">
        <v>13</v>
      </c>
      <c r="O36" s="33">
        <v>65</v>
      </c>
      <c r="P36" s="33" t="s">
        <v>18</v>
      </c>
      <c r="Q36" s="34" t="s">
        <v>15</v>
      </c>
      <c r="R36" s="36">
        <f t="shared" si="2"/>
        <v>8.09</v>
      </c>
      <c r="S36" s="37">
        <v>8.0259999999999998</v>
      </c>
      <c r="T36" s="81">
        <v>7.1999999999999995E-2</v>
      </c>
      <c r="U36" s="34" t="s">
        <v>75</v>
      </c>
      <c r="V36" s="37">
        <f t="shared" si="10"/>
        <v>6.4000000000000057E-2</v>
      </c>
      <c r="W36" s="67">
        <v>0.89</v>
      </c>
    </row>
    <row r="37" spans="1:23" x14ac:dyDescent="0.25">
      <c r="A37" s="31" t="s">
        <v>17</v>
      </c>
      <c r="B37" s="32" t="s">
        <v>13</v>
      </c>
      <c r="C37" s="33">
        <v>66</v>
      </c>
      <c r="D37" s="33" t="s">
        <v>18</v>
      </c>
      <c r="E37" s="34" t="s">
        <v>15</v>
      </c>
      <c r="F37" s="36">
        <v>6.63</v>
      </c>
      <c r="G37" s="37">
        <v>6.59</v>
      </c>
      <c r="H37" s="37">
        <v>0.15</v>
      </c>
      <c r="I37" s="41">
        <v>4</v>
      </c>
      <c r="J37" s="37">
        <f t="shared" si="11"/>
        <v>4.0000000000000036E-2</v>
      </c>
      <c r="K37" s="67">
        <v>0.27</v>
      </c>
      <c r="M37" s="31" t="s">
        <v>17</v>
      </c>
      <c r="N37" s="32" t="s">
        <v>13</v>
      </c>
      <c r="O37" s="33">
        <v>66</v>
      </c>
      <c r="P37" s="33" t="s">
        <v>18</v>
      </c>
      <c r="Q37" s="34" t="s">
        <v>15</v>
      </c>
      <c r="R37" s="36">
        <f t="shared" si="2"/>
        <v>6.63</v>
      </c>
      <c r="S37" s="37">
        <v>6.5570000000000004</v>
      </c>
      <c r="T37" s="81">
        <v>8.6999999999999994E-2</v>
      </c>
      <c r="U37" s="34" t="s">
        <v>75</v>
      </c>
      <c r="V37" s="37">
        <f t="shared" si="10"/>
        <v>7.299999999999951E-2</v>
      </c>
      <c r="W37" s="67">
        <v>0.84</v>
      </c>
    </row>
    <row r="38" spans="1:23" x14ac:dyDescent="0.25">
      <c r="A38" s="31" t="s">
        <v>26</v>
      </c>
      <c r="B38" s="32" t="s">
        <v>13</v>
      </c>
      <c r="C38" s="33">
        <v>67</v>
      </c>
      <c r="D38" s="33" t="s">
        <v>14</v>
      </c>
      <c r="E38" s="34" t="s">
        <v>15</v>
      </c>
      <c r="F38" s="36">
        <v>3.48</v>
      </c>
      <c r="G38" s="37">
        <v>3.41</v>
      </c>
      <c r="H38" s="37">
        <f>G38*0.05</f>
        <v>0.17050000000000001</v>
      </c>
      <c r="I38" s="41">
        <v>4</v>
      </c>
      <c r="J38" s="41">
        <f t="shared" ref="J38:J39" si="12">((F38-G38)/G38)*100</f>
        <v>2.0527859237536608</v>
      </c>
      <c r="K38" s="67">
        <v>0.41</v>
      </c>
      <c r="M38" s="31" t="s">
        <v>26</v>
      </c>
      <c r="N38" s="32" t="s">
        <v>13</v>
      </c>
      <c r="O38" s="33">
        <v>67</v>
      </c>
      <c r="P38" s="33" t="s">
        <v>14</v>
      </c>
      <c r="Q38" s="34" t="s">
        <v>15</v>
      </c>
      <c r="R38" s="36">
        <f t="shared" si="2"/>
        <v>3.48</v>
      </c>
      <c r="S38" s="37">
        <v>3.4750000000000001</v>
      </c>
      <c r="T38" s="81">
        <v>8.5999999999999993E-2</v>
      </c>
      <c r="U38" s="34" t="s">
        <v>75</v>
      </c>
      <c r="V38" s="41">
        <f>((R38-S38)/S38)*100</f>
        <v>0.14388489208632785</v>
      </c>
      <c r="W38" s="67">
        <v>0.06</v>
      </c>
    </row>
    <row r="39" spans="1:23" ht="15.75" thickBot="1" x14ac:dyDescent="0.3">
      <c r="A39" s="69" t="s">
        <v>20</v>
      </c>
      <c r="B39" s="70" t="s">
        <v>13</v>
      </c>
      <c r="C39" s="71">
        <v>68</v>
      </c>
      <c r="D39" s="71" t="s">
        <v>14</v>
      </c>
      <c r="E39" s="72" t="s">
        <v>15</v>
      </c>
      <c r="F39" s="73">
        <v>6.58</v>
      </c>
      <c r="G39" s="74">
        <v>6.47</v>
      </c>
      <c r="H39" s="74">
        <f>G39*0.05</f>
        <v>0.32350000000000001</v>
      </c>
      <c r="I39" s="75">
        <v>4</v>
      </c>
      <c r="J39" s="75">
        <f t="shared" si="12"/>
        <v>1.7001545595054144</v>
      </c>
      <c r="K39" s="76">
        <v>0.34</v>
      </c>
      <c r="M39" s="69" t="s">
        <v>20</v>
      </c>
      <c r="N39" s="70" t="s">
        <v>13</v>
      </c>
      <c r="O39" s="71">
        <v>68</v>
      </c>
      <c r="P39" s="71" t="s">
        <v>14</v>
      </c>
      <c r="Q39" s="72" t="s">
        <v>15</v>
      </c>
      <c r="R39" s="73">
        <f t="shared" si="2"/>
        <v>6.58</v>
      </c>
      <c r="S39" s="74">
        <v>6.5890000000000004</v>
      </c>
      <c r="T39" s="82">
        <v>0.106</v>
      </c>
      <c r="U39" s="72" t="s">
        <v>75</v>
      </c>
      <c r="V39" s="75">
        <f t="shared" ref="V39" si="13">((R39-S39)/S39)*100</f>
        <v>-0.13659128851116012</v>
      </c>
      <c r="W39" s="76">
        <v>-0.09</v>
      </c>
    </row>
    <row r="41" spans="1:23" x14ac:dyDescent="0.25">
      <c r="W41" s="46"/>
    </row>
    <row r="43" spans="1:23" x14ac:dyDescent="0.25">
      <c r="K43" s="46"/>
    </row>
  </sheetData>
  <sheetProtection algorithmName="SHA-512" hashValue="c92AOTEP9yvMwTpJzWKnCJELB936fc5iCjWPNPyfN7i66MQ9kllMngXd7k7aCX+1vl7bFRZVxga88zKNEZA7qw==" saltValue="N5P+oZC6PJZoaETvcYPN4Q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9 W14:W39">
    <cfRule type="cellIs" dxfId="17" priority="13" stopIfTrue="1" operator="between">
      <formula>-2</formula>
      <formula>2</formula>
    </cfRule>
    <cfRule type="cellIs" dxfId="16" priority="14" stopIfTrue="1" operator="between">
      <formula>-3</formula>
      <formula>3</formula>
    </cfRule>
    <cfRule type="cellIs" dxfId="15" priority="15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83C5D5-DA59-4307-8912-F575A0606CDF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3.57031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3.57031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904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95.3</v>
      </c>
      <c r="G14" s="28">
        <v>91.213661390536359</v>
      </c>
      <c r="H14" s="17">
        <f>G14*0.025</f>
        <v>2.2803415347634091</v>
      </c>
      <c r="I14" s="14"/>
      <c r="J14" s="18">
        <f>((F14-G14)/G14)*100</f>
        <v>4.4799633598389965</v>
      </c>
      <c r="K14" s="26">
        <f>(F14-G14)/H14</f>
        <v>1.7919853439355986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78.3</v>
      </c>
      <c r="G15" s="28">
        <v>78</v>
      </c>
      <c r="H15" s="17">
        <f>2/2</f>
        <v>1</v>
      </c>
      <c r="I15" s="14"/>
      <c r="J15" s="22">
        <f>F15-G15</f>
        <v>0.29999999999999716</v>
      </c>
      <c r="K15" s="26">
        <f t="shared" ref="K15:K28" si="0">(F15-G15)/H15</f>
        <v>0.29999999999999716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7.8</v>
      </c>
      <c r="G16" s="17">
        <v>8.1717405356942514</v>
      </c>
      <c r="H16" s="17">
        <f>G16*((14-0.53*G16)/200)</f>
        <v>0.39506187753441985</v>
      </c>
      <c r="I16" s="14"/>
      <c r="J16" s="18">
        <f>((F16-G16)/G16)*100</f>
        <v>-4.549098617001909</v>
      </c>
      <c r="K16" s="26">
        <f>(F16-G16)/H16</f>
        <v>-0.94096787575223229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7.9</v>
      </c>
      <c r="G17" s="17">
        <v>8.1459307296138057</v>
      </c>
      <c r="H17" s="17">
        <f t="shared" ref="H17" si="1">G17*((14-0.53*G17)/200)</f>
        <v>0.39437125432605014</v>
      </c>
      <c r="I17" s="14"/>
      <c r="J17" s="18">
        <f>((F17-G17)/G17)*100</f>
        <v>-3.0190623733116966</v>
      </c>
      <c r="K17" s="26">
        <f>(F17-G17)/H17</f>
        <v>-0.62360206763568982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10.7</v>
      </c>
      <c r="G18" s="28">
        <v>11.236484862306472</v>
      </c>
      <c r="H18" s="17">
        <f t="shared" ref="H18:H19" si="2">G18*((14-0.53*G18)/200)</f>
        <v>0.45196867140022046</v>
      </c>
      <c r="I18" s="14"/>
      <c r="J18" s="18">
        <f t="shared" ref="J18:J20" si="3">((F18-G18)/G18)*100</f>
        <v>-4.7744901442100174</v>
      </c>
      <c r="K18" s="26">
        <f t="shared" ref="K18:K20" si="4">(F18-G18)/H18</f>
        <v>-1.1869956841132758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10.8</v>
      </c>
      <c r="G19" s="28">
        <v>11.244199536268516</v>
      </c>
      <c r="H19" s="17">
        <f t="shared" si="2"/>
        <v>0.45204910602853021</v>
      </c>
      <c r="I19" s="14"/>
      <c r="J19" s="18">
        <f t="shared" si="3"/>
        <v>-3.9504771756827664</v>
      </c>
      <c r="K19" s="26">
        <f t="shared" si="4"/>
        <v>-0.98263558172036369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10.220000000000001</v>
      </c>
      <c r="G20" s="17">
        <v>10.71</v>
      </c>
      <c r="H20" s="17">
        <f>G20*0.05</f>
        <v>0.53550000000000009</v>
      </c>
      <c r="I20" s="14"/>
      <c r="J20" s="18">
        <f t="shared" si="3"/>
        <v>-4.575163398692812</v>
      </c>
      <c r="K20" s="26">
        <f t="shared" si="4"/>
        <v>-0.91503267973856239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6.32</v>
      </c>
      <c r="G21" s="36">
        <v>7.1253465358408494</v>
      </c>
      <c r="H21" s="37">
        <f>G21*0.075/2</f>
        <v>0.26720049509403182</v>
      </c>
      <c r="I21" s="34"/>
      <c r="J21" s="38">
        <f t="shared" ref="J21:J28" si="5">((F21-G21)/G21)*100</f>
        <v>-11.302559556786688</v>
      </c>
      <c r="K21" s="67">
        <f t="shared" si="0"/>
        <v>-3.014015881809784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5">
        <v>8.6999999999999993</v>
      </c>
      <c r="G22" s="36">
        <v>8.4935914582052483</v>
      </c>
      <c r="H22" s="37">
        <f t="shared" ref="H22:H23" si="6">G22*0.075/2</f>
        <v>0.31850967968269678</v>
      </c>
      <c r="I22" s="41"/>
      <c r="J22" s="38">
        <f t="shared" si="5"/>
        <v>2.4301680014918738</v>
      </c>
      <c r="K22" s="67">
        <f t="shared" si="0"/>
        <v>0.64804480039783308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5">
        <v>18.62</v>
      </c>
      <c r="G23" s="36">
        <v>17.768597672261617</v>
      </c>
      <c r="H23" s="37">
        <f t="shared" si="6"/>
        <v>0.66632241270981063</v>
      </c>
      <c r="I23" s="41"/>
      <c r="J23" s="38">
        <f t="shared" si="5"/>
        <v>4.7916123908162991</v>
      </c>
      <c r="K23" s="67">
        <f t="shared" si="0"/>
        <v>1.2777633042176799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>
        <v>0.6</v>
      </c>
      <c r="G24" s="36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>
        <v>0.6</v>
      </c>
      <c r="G25" s="36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5">
        <v>79.58</v>
      </c>
      <c r="G26" s="40">
        <v>80.077602490939242</v>
      </c>
      <c r="H26" s="37">
        <f>G26*0.025</f>
        <v>2.0019400622734813</v>
      </c>
      <c r="I26" s="41"/>
      <c r="J26" s="38">
        <f t="shared" si="5"/>
        <v>-0.62140033599975375</v>
      </c>
      <c r="K26" s="67">
        <f t="shared" si="0"/>
        <v>-0.24856013439990143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35">
        <v>99.96</v>
      </c>
      <c r="G27" s="40">
        <v>99.998777432648382</v>
      </c>
      <c r="H27" s="37">
        <f t="shared" ref="H27:H28" si="7">G27*0.025</f>
        <v>2.4999694358162099</v>
      </c>
      <c r="I27" s="41"/>
      <c r="J27" s="38">
        <f t="shared" si="5"/>
        <v>-3.8777906734415224E-2</v>
      </c>
      <c r="K27" s="67">
        <f t="shared" si="0"/>
        <v>-1.5511162693766086E-2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35">
        <v>155.35</v>
      </c>
      <c r="G28" s="40">
        <v>154.69602349427794</v>
      </c>
      <c r="H28" s="37">
        <f t="shared" si="7"/>
        <v>3.8674005873569488</v>
      </c>
      <c r="I28" s="41"/>
      <c r="J28" s="38">
        <f t="shared" si="5"/>
        <v>0.42274939649385773</v>
      </c>
      <c r="K28" s="67">
        <f t="shared" si="0"/>
        <v>0.16909975859754309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>
        <v>0.6</v>
      </c>
      <c r="G29" s="36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>
        <v>1.71</v>
      </c>
      <c r="G30" s="36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60.4</v>
      </c>
      <c r="G31" s="25">
        <v>60.13</v>
      </c>
      <c r="H31" s="17">
        <f>0.05*G31</f>
        <v>3.0065000000000004</v>
      </c>
      <c r="I31" s="19">
        <v>4</v>
      </c>
      <c r="J31" s="19">
        <f>((F31-G31)/G31)*100</f>
        <v>0.44902710793280559</v>
      </c>
      <c r="K31" s="67">
        <v>0.09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60.4</v>
      </c>
      <c r="S31" s="25">
        <v>60</v>
      </c>
      <c r="T31" s="16">
        <v>1.84</v>
      </c>
      <c r="U31" s="14">
        <v>1</v>
      </c>
      <c r="V31" s="18">
        <f>((R31-S31)/S31)*100</f>
        <v>0.6666666666666643</v>
      </c>
      <c r="W31" s="67">
        <v>0.22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25">
        <v>97.8</v>
      </c>
      <c r="G32" s="28">
        <v>97.71</v>
      </c>
      <c r="H32" s="17">
        <f t="shared" ref="H32:H33" si="8">0.05*G32</f>
        <v>4.8855000000000004</v>
      </c>
      <c r="I32" s="19">
        <v>4</v>
      </c>
      <c r="J32" s="19">
        <f t="shared" ref="J32:J33" si="9">((F32-G32)/G32)*100</f>
        <v>9.2109303039610499E-2</v>
      </c>
      <c r="K32" s="67">
        <v>0.02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25">
        <f t="shared" ref="R32:R43" si="10">F32</f>
        <v>97.8</v>
      </c>
      <c r="S32" s="25">
        <v>99.38</v>
      </c>
      <c r="T32" s="16">
        <v>2.3199999999999998</v>
      </c>
      <c r="U32" s="14">
        <v>1</v>
      </c>
      <c r="V32" s="18">
        <f t="shared" ref="V32:V43" si="11">((R32-S32)/S32)*100</f>
        <v>-1.5898571141074644</v>
      </c>
      <c r="W32" s="67">
        <v>-0.68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25">
        <v>185.4</v>
      </c>
      <c r="G33" s="28">
        <v>185.19</v>
      </c>
      <c r="H33" s="17">
        <f t="shared" si="8"/>
        <v>9.259500000000001</v>
      </c>
      <c r="I33" s="19">
        <v>4</v>
      </c>
      <c r="J33" s="19">
        <f t="shared" si="9"/>
        <v>0.11339705167666071</v>
      </c>
      <c r="K33" s="67">
        <v>0.02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25">
        <f t="shared" si="10"/>
        <v>185.4</v>
      </c>
      <c r="S33" s="25">
        <v>187.9</v>
      </c>
      <c r="T33" s="16">
        <v>7.7</v>
      </c>
      <c r="U33" s="14">
        <v>1</v>
      </c>
      <c r="V33" s="18">
        <f t="shared" si="11"/>
        <v>-1.3304949441192122</v>
      </c>
      <c r="W33" s="67">
        <v>-0.32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16.2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16.2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25">
        <v>17.5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25">
        <f t="shared" si="10"/>
        <v>17.5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25">
        <v>19.899999999999999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25">
        <f t="shared" si="10"/>
        <v>19.899999999999999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>
        <v>64.2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25">
        <f t="shared" si="10"/>
        <v>64.2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82.6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25">
        <f t="shared" si="10"/>
        <v>82.6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99.1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99.1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25">
        <v>310.39999999999998</v>
      </c>
      <c r="G40" s="28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25">
        <f t="shared" si="10"/>
        <v>310.39999999999998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25">
        <v>228.6</v>
      </c>
      <c r="G41" s="28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25">
        <f t="shared" si="10"/>
        <v>228.6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25">
        <v>262.7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25">
        <f t="shared" si="10"/>
        <v>262.7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25">
        <v>101.1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57" si="13">((F43-G43)/G43)*100</f>
        <v>3.469450414491865</v>
      </c>
      <c r="K43" s="67">
        <v>0.69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25">
        <f t="shared" si="10"/>
        <v>101.1</v>
      </c>
      <c r="S43" s="25">
        <v>102.2</v>
      </c>
      <c r="T43" s="16">
        <v>5.4</v>
      </c>
      <c r="U43" s="14">
        <v>1</v>
      </c>
      <c r="V43" s="18">
        <f t="shared" si="11"/>
        <v>-1.0763209393346462</v>
      </c>
      <c r="W43" s="67">
        <v>-0.21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40">
        <v>105.9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-1.120448179271698</v>
      </c>
      <c r="K44" s="67">
        <v>-0.22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40">
        <f>F44</f>
        <v>105.9</v>
      </c>
      <c r="S44" s="68">
        <v>106.8</v>
      </c>
      <c r="T44" s="37">
        <v>2.8</v>
      </c>
      <c r="U44" s="34" t="s">
        <v>75</v>
      </c>
      <c r="V44" s="41">
        <f t="shared" ref="V44:V57" si="14">((R44-S44)/S44)*100</f>
        <v>-0.8426966292134751</v>
      </c>
      <c r="W44" s="67">
        <v>-0.32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40">
        <v>41.6</v>
      </c>
      <c r="G45" s="68">
        <v>42.29</v>
      </c>
      <c r="H45" s="37">
        <f>0.05*G45</f>
        <v>2.1145</v>
      </c>
      <c r="I45" s="41">
        <v>4</v>
      </c>
      <c r="J45" s="41">
        <f t="shared" si="13"/>
        <v>-1.6315913927642416</v>
      </c>
      <c r="K45" s="67">
        <v>-0.33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40">
        <f t="shared" ref="R45:R69" si="15">F45</f>
        <v>41.6</v>
      </c>
      <c r="S45" s="68">
        <v>42.38</v>
      </c>
      <c r="T45" s="37">
        <v>1.85</v>
      </c>
      <c r="U45" s="34" t="s">
        <v>75</v>
      </c>
      <c r="V45" s="41">
        <f t="shared" si="14"/>
        <v>-1.8404907975460147</v>
      </c>
      <c r="W45" s="67">
        <v>-0.42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40">
        <v>158.69999999999999</v>
      </c>
      <c r="G46" s="68">
        <v>159.69999999999999</v>
      </c>
      <c r="H46" s="37">
        <f t="shared" ref="H46" si="16">0.05*G46</f>
        <v>7.9849999999999994</v>
      </c>
      <c r="I46" s="41">
        <v>4</v>
      </c>
      <c r="J46" s="41">
        <f t="shared" si="13"/>
        <v>-0.62617407639323741</v>
      </c>
      <c r="K46" s="67">
        <v>-0.12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40">
        <f t="shared" si="15"/>
        <v>158.69999999999999</v>
      </c>
      <c r="S46" s="68">
        <v>158.9</v>
      </c>
      <c r="T46" s="37">
        <v>3.6</v>
      </c>
      <c r="U46" s="34" t="s">
        <v>75</v>
      </c>
      <c r="V46" s="41">
        <f t="shared" si="14"/>
        <v>-0.12586532410322029</v>
      </c>
      <c r="W46" s="67">
        <v>-0.06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/>
      <c r="G47" s="68">
        <v>69.260000000000005</v>
      </c>
      <c r="H47" s="37">
        <f t="shared" ref="H47:H51" si="17">0.075*G47</f>
        <v>5.1945000000000006</v>
      </c>
      <c r="I47" s="41">
        <v>4</v>
      </c>
      <c r="J47" s="41"/>
      <c r="K47" s="67" t="s">
        <v>85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/>
      <c r="S47" s="68">
        <v>64.47</v>
      </c>
      <c r="T47" s="37">
        <v>9.86</v>
      </c>
      <c r="U47" s="34" t="s">
        <v>75</v>
      </c>
      <c r="V47" s="41"/>
      <c r="W47" s="67"/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66"/>
      <c r="G48" s="68">
        <v>99.23</v>
      </c>
      <c r="H48" s="37">
        <f t="shared" si="17"/>
        <v>7.4422499999999996</v>
      </c>
      <c r="I48" s="41">
        <v>4</v>
      </c>
      <c r="J48" s="41"/>
      <c r="K48" s="67" t="s">
        <v>85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66"/>
      <c r="S48" s="68">
        <v>96.58</v>
      </c>
      <c r="T48" s="37">
        <v>8.02</v>
      </c>
      <c r="U48" s="34" t="s">
        <v>75</v>
      </c>
      <c r="V48" s="41"/>
      <c r="W48" s="67"/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40"/>
      <c r="G49" s="68">
        <v>75.05</v>
      </c>
      <c r="H49" s="37">
        <f>0.075*G49</f>
        <v>5.6287499999999993</v>
      </c>
      <c r="I49" s="41">
        <v>4</v>
      </c>
      <c r="J49" s="41"/>
      <c r="K49" s="67" t="s">
        <v>85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40"/>
      <c r="S49" s="68">
        <v>77.2</v>
      </c>
      <c r="T49" s="37">
        <v>7.02</v>
      </c>
      <c r="U49" s="34" t="s">
        <v>75</v>
      </c>
      <c r="V49" s="41"/>
      <c r="W49" s="67"/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40"/>
      <c r="G50" s="68">
        <v>124.8</v>
      </c>
      <c r="H50" s="37">
        <f t="shared" si="17"/>
        <v>9.36</v>
      </c>
      <c r="I50" s="41">
        <v>4</v>
      </c>
      <c r="J50" s="41"/>
      <c r="K50" s="67" t="s">
        <v>85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40"/>
      <c r="S50" s="68">
        <v>117.5</v>
      </c>
      <c r="T50" s="37">
        <v>9.6</v>
      </c>
      <c r="U50" s="34" t="s">
        <v>75</v>
      </c>
      <c r="V50" s="41"/>
      <c r="W50" s="67"/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40"/>
      <c r="G51" s="68">
        <v>67.34</v>
      </c>
      <c r="H51" s="37">
        <f t="shared" si="17"/>
        <v>5.0505000000000004</v>
      </c>
      <c r="I51" s="41">
        <v>4</v>
      </c>
      <c r="J51" s="41"/>
      <c r="K51" s="67" t="s">
        <v>85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40"/>
      <c r="S51" s="68">
        <v>63.04</v>
      </c>
      <c r="T51" s="37">
        <v>8.44</v>
      </c>
      <c r="U51" s="34" t="s">
        <v>75</v>
      </c>
      <c r="V51" s="41"/>
      <c r="W51" s="67"/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40">
        <v>32.299999999999997</v>
      </c>
      <c r="G52" s="68">
        <v>42.32</v>
      </c>
      <c r="H52" s="37">
        <v>4.91</v>
      </c>
      <c r="I52" s="34">
        <v>4</v>
      </c>
      <c r="J52" s="41">
        <f t="shared" ref="J52" si="18">((F52-G52)/G52)*100</f>
        <v>-23.67674858223063</v>
      </c>
      <c r="K52" s="67">
        <v>-2.04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40">
        <f t="shared" si="15"/>
        <v>32.299999999999997</v>
      </c>
      <c r="S52" s="68">
        <v>36.159999999999997</v>
      </c>
      <c r="T52" s="37">
        <v>4.5999999999999996</v>
      </c>
      <c r="U52" s="34" t="s">
        <v>75</v>
      </c>
      <c r="V52" s="41">
        <f t="shared" si="14"/>
        <v>-10.674778761061948</v>
      </c>
      <c r="W52" s="67">
        <v>-0.84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40">
        <v>110.2</v>
      </c>
      <c r="G53" s="68">
        <v>116.3</v>
      </c>
      <c r="H53" s="37">
        <f t="shared" ref="H53:H57" si="19">0.05*G53</f>
        <v>5.8150000000000004</v>
      </c>
      <c r="I53" s="34">
        <v>4</v>
      </c>
      <c r="J53" s="41">
        <f t="shared" si="13"/>
        <v>-5.2450558899398061</v>
      </c>
      <c r="K53" s="67">
        <v>-1.05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40">
        <f t="shared" si="15"/>
        <v>110.2</v>
      </c>
      <c r="S53" s="68">
        <v>112.3</v>
      </c>
      <c r="T53" s="37">
        <v>5.5</v>
      </c>
      <c r="U53" s="34" t="s">
        <v>75</v>
      </c>
      <c r="V53" s="41">
        <f t="shared" si="14"/>
        <v>-1.8699910952804937</v>
      </c>
      <c r="W53" s="67">
        <v>-0.37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40">
        <v>138.4</v>
      </c>
      <c r="G54" s="68">
        <v>146.80000000000001</v>
      </c>
      <c r="H54" s="37">
        <f t="shared" si="19"/>
        <v>7.3400000000000007</v>
      </c>
      <c r="I54" s="34">
        <v>4</v>
      </c>
      <c r="J54" s="41">
        <f t="shared" si="13"/>
        <v>-5.7220708446866517</v>
      </c>
      <c r="K54" s="67">
        <v>-1.1399999999999999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40">
        <f t="shared" si="15"/>
        <v>138.4</v>
      </c>
      <c r="S54" s="68">
        <v>142.4</v>
      </c>
      <c r="T54" s="37">
        <v>5.9</v>
      </c>
      <c r="U54" s="34" t="s">
        <v>75</v>
      </c>
      <c r="V54" s="41">
        <f t="shared" si="14"/>
        <v>-2.8089887640449436</v>
      </c>
      <c r="W54" s="67">
        <v>-0.67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40">
        <v>178.8</v>
      </c>
      <c r="G55" s="68">
        <v>196.4</v>
      </c>
      <c r="H55" s="37">
        <f t="shared" si="19"/>
        <v>9.82</v>
      </c>
      <c r="I55" s="34">
        <v>4</v>
      </c>
      <c r="J55" s="41">
        <f t="shared" si="13"/>
        <v>-8.9613034623217889</v>
      </c>
      <c r="K55" s="67">
        <v>-1.8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40">
        <f t="shared" si="15"/>
        <v>178.8</v>
      </c>
      <c r="S55" s="68">
        <v>189.9</v>
      </c>
      <c r="T55" s="37">
        <v>8.8000000000000007</v>
      </c>
      <c r="U55" s="34" t="s">
        <v>75</v>
      </c>
      <c r="V55" s="41">
        <f t="shared" si="14"/>
        <v>-5.8451816745655574</v>
      </c>
      <c r="W55" s="67">
        <v>-1.26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40">
        <v>95.25</v>
      </c>
      <c r="G56" s="68">
        <v>118.4</v>
      </c>
      <c r="H56" s="37">
        <f t="shared" si="19"/>
        <v>5.9200000000000008</v>
      </c>
      <c r="I56" s="34">
        <v>4</v>
      </c>
      <c r="J56" s="41">
        <f t="shared" si="13"/>
        <v>-19.55236486486487</v>
      </c>
      <c r="K56" s="67">
        <v>-3.91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40">
        <f t="shared" si="15"/>
        <v>95.25</v>
      </c>
      <c r="S56" s="68">
        <v>108.5</v>
      </c>
      <c r="T56" s="37">
        <v>8.9</v>
      </c>
      <c r="U56" s="34" t="s">
        <v>75</v>
      </c>
      <c r="V56" s="41">
        <f t="shared" si="14"/>
        <v>-12.211981566820276</v>
      </c>
      <c r="W56" s="67">
        <v>-1.48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40">
        <v>154.6</v>
      </c>
      <c r="G57" s="68">
        <v>171.8</v>
      </c>
      <c r="H57" s="37">
        <f t="shared" si="19"/>
        <v>8.5900000000000016</v>
      </c>
      <c r="I57" s="34">
        <v>4</v>
      </c>
      <c r="J57" s="41">
        <f t="shared" si="13"/>
        <v>-10.011641443539009</v>
      </c>
      <c r="K57" s="27">
        <v>-2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40">
        <f t="shared" si="15"/>
        <v>154.6</v>
      </c>
      <c r="S57" s="68">
        <v>164.9</v>
      </c>
      <c r="T57" s="37">
        <v>8</v>
      </c>
      <c r="U57" s="34" t="s">
        <v>75</v>
      </c>
      <c r="V57" s="41">
        <f t="shared" si="14"/>
        <v>-6.246209824135847</v>
      </c>
      <c r="W57" s="67">
        <v>-1.28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40">
        <v>115.6</v>
      </c>
      <c r="G58" s="68">
        <v>116.6</v>
      </c>
      <c r="H58" s="37">
        <f t="shared" ref="H58" si="20">0.05*G58</f>
        <v>5.83</v>
      </c>
      <c r="I58" s="34">
        <v>4</v>
      </c>
      <c r="J58" s="41">
        <f t="shared" ref="J58" si="21">((F58-G58)/G58)*100</f>
        <v>-0.85763293310463129</v>
      </c>
      <c r="K58" s="67">
        <v>-0.17</v>
      </c>
      <c r="L58" s="46"/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40">
        <f t="shared" si="15"/>
        <v>115.6</v>
      </c>
      <c r="S58" s="68">
        <v>115.1</v>
      </c>
      <c r="T58" s="37">
        <v>4.5999999999999996</v>
      </c>
      <c r="U58" s="34" t="s">
        <v>75</v>
      </c>
      <c r="V58" s="41">
        <f>R58-S58</f>
        <v>0.5</v>
      </c>
      <c r="W58" s="67">
        <v>0.11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15.84</v>
      </c>
      <c r="G59" s="37">
        <v>15.93</v>
      </c>
      <c r="H59" s="37">
        <v>0.15</v>
      </c>
      <c r="I59" s="34">
        <v>4</v>
      </c>
      <c r="J59" s="37">
        <f t="shared" ref="J59:J62" si="22">((F59-G59))</f>
        <v>-8.9999999999999858E-2</v>
      </c>
      <c r="K59" s="67">
        <v>-0.6</v>
      </c>
      <c r="L59" s="46"/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5"/>
        <v>15.84</v>
      </c>
      <c r="S59" s="37">
        <v>15.93</v>
      </c>
      <c r="T59" s="81">
        <v>0.09</v>
      </c>
      <c r="U59" s="34" t="s">
        <v>75</v>
      </c>
      <c r="V59" s="37">
        <f t="shared" ref="V59:V67" si="23">R59-S59</f>
        <v>-8.9999999999999858E-2</v>
      </c>
      <c r="W59" s="67">
        <v>-1.06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14.59</v>
      </c>
      <c r="G60" s="37">
        <v>14.7</v>
      </c>
      <c r="H60" s="37">
        <v>0.15</v>
      </c>
      <c r="I60" s="34">
        <v>4</v>
      </c>
      <c r="J60" s="37">
        <f t="shared" si="22"/>
        <v>-0.10999999999999943</v>
      </c>
      <c r="K60" s="67">
        <v>-0.73</v>
      </c>
      <c r="L60" s="46"/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5"/>
        <v>14.59</v>
      </c>
      <c r="S60" s="37">
        <v>14.67</v>
      </c>
      <c r="T60" s="81">
        <v>0.08</v>
      </c>
      <c r="U60" s="34" t="s">
        <v>75</v>
      </c>
      <c r="V60" s="37">
        <f t="shared" si="23"/>
        <v>-8.0000000000000071E-2</v>
      </c>
      <c r="W60" s="67">
        <v>-1.03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8.01</v>
      </c>
      <c r="G61" s="37">
        <v>8.0299999999999994</v>
      </c>
      <c r="H61" s="37">
        <v>0.15</v>
      </c>
      <c r="I61" s="34">
        <v>4</v>
      </c>
      <c r="J61" s="37">
        <f t="shared" si="22"/>
        <v>-1.9999999999999574E-2</v>
      </c>
      <c r="K61" s="67">
        <v>-0.13</v>
      </c>
      <c r="L61" s="46"/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5"/>
        <v>8.01</v>
      </c>
      <c r="S61" s="37">
        <v>8.0259999999999998</v>
      </c>
      <c r="T61" s="81">
        <v>5.6000000000000001E-2</v>
      </c>
      <c r="U61" s="34" t="s">
        <v>75</v>
      </c>
      <c r="V61" s="37">
        <f t="shared" si="23"/>
        <v>-1.6000000000000014E-2</v>
      </c>
      <c r="W61" s="67">
        <v>-0.28000000000000003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7.32</v>
      </c>
      <c r="G62" s="37">
        <v>7.34</v>
      </c>
      <c r="H62" s="37">
        <v>0.15</v>
      </c>
      <c r="I62" s="34">
        <v>4</v>
      </c>
      <c r="J62" s="37">
        <f t="shared" si="22"/>
        <v>-1.9999999999999574E-2</v>
      </c>
      <c r="K62" s="67">
        <v>-0.13</v>
      </c>
      <c r="L62" s="46"/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5"/>
        <v>7.32</v>
      </c>
      <c r="S62" s="37">
        <v>7.3170000000000002</v>
      </c>
      <c r="T62" s="81">
        <v>5.8000000000000003E-2</v>
      </c>
      <c r="U62" s="34" t="s">
        <v>75</v>
      </c>
      <c r="V62" s="37">
        <f t="shared" si="23"/>
        <v>3.0000000000001137E-3</v>
      </c>
      <c r="W62" s="67">
        <v>0.04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20.77</v>
      </c>
      <c r="G63" s="37">
        <v>20.94</v>
      </c>
      <c r="H63" s="37">
        <v>0.15</v>
      </c>
      <c r="I63" s="34">
        <v>4</v>
      </c>
      <c r="J63" s="37">
        <f t="shared" ref="J63:J67" si="24">((F63-G63))</f>
        <v>-0.17000000000000171</v>
      </c>
      <c r="K63" s="67">
        <v>-1.1299999999999999</v>
      </c>
      <c r="L63" s="46"/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5"/>
        <v>20.77</v>
      </c>
      <c r="S63" s="37">
        <v>20.9</v>
      </c>
      <c r="T63" s="81">
        <v>0.1</v>
      </c>
      <c r="U63" s="34" t="s">
        <v>75</v>
      </c>
      <c r="V63" s="37">
        <f t="shared" si="23"/>
        <v>-0.12999999999999901</v>
      </c>
      <c r="W63" s="67">
        <v>-1.3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14.28</v>
      </c>
      <c r="G64" s="37">
        <v>14.39</v>
      </c>
      <c r="H64" s="37">
        <v>0.15</v>
      </c>
      <c r="I64" s="41">
        <v>4</v>
      </c>
      <c r="J64" s="37">
        <f t="shared" si="24"/>
        <v>-0.11000000000000121</v>
      </c>
      <c r="K64" s="67">
        <v>-0.73</v>
      </c>
      <c r="L64" s="46"/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5"/>
        <v>14.28</v>
      </c>
      <c r="S64" s="37">
        <v>14.37</v>
      </c>
      <c r="T64" s="81">
        <v>0.08</v>
      </c>
      <c r="U64" s="34" t="s">
        <v>75</v>
      </c>
      <c r="V64" s="37">
        <f t="shared" si="23"/>
        <v>-8.9999999999999858E-2</v>
      </c>
      <c r="W64" s="67">
        <v>-1.1399999999999999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0.54</v>
      </c>
      <c r="G65" s="37">
        <v>0.54</v>
      </c>
      <c r="H65" s="37">
        <v>0.15</v>
      </c>
      <c r="I65" s="41">
        <v>4</v>
      </c>
      <c r="J65" s="37">
        <f t="shared" si="24"/>
        <v>0</v>
      </c>
      <c r="K65" s="67">
        <v>0</v>
      </c>
      <c r="L65" s="46"/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5"/>
        <v>0.54</v>
      </c>
      <c r="S65" s="37">
        <v>0.53129999999999999</v>
      </c>
      <c r="T65" s="81">
        <v>4.7699999999999999E-2</v>
      </c>
      <c r="U65" s="34" t="s">
        <v>75</v>
      </c>
      <c r="V65" s="37">
        <f t="shared" si="23"/>
        <v>8.700000000000041E-3</v>
      </c>
      <c r="W65" s="67">
        <v>0.18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7.95</v>
      </c>
      <c r="G66" s="37">
        <v>8.0399999999999991</v>
      </c>
      <c r="H66" s="37">
        <v>0.15</v>
      </c>
      <c r="I66" s="41">
        <v>4</v>
      </c>
      <c r="J66" s="37">
        <f t="shared" si="24"/>
        <v>-8.999999999999897E-2</v>
      </c>
      <c r="K66" s="67">
        <v>-0.6</v>
      </c>
      <c r="L66" s="46"/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5"/>
        <v>7.95</v>
      </c>
      <c r="S66" s="37">
        <v>8.0259999999999998</v>
      </c>
      <c r="T66" s="81">
        <v>7.1999999999999995E-2</v>
      </c>
      <c r="U66" s="34" t="s">
        <v>75</v>
      </c>
      <c r="V66" s="37">
        <f t="shared" si="23"/>
        <v>-7.5999999999999623E-2</v>
      </c>
      <c r="W66" s="67">
        <v>-1.05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6.51</v>
      </c>
      <c r="G67" s="37">
        <v>6.59</v>
      </c>
      <c r="H67" s="37">
        <v>0.15</v>
      </c>
      <c r="I67" s="41">
        <v>4</v>
      </c>
      <c r="J67" s="37">
        <f t="shared" si="24"/>
        <v>-8.0000000000000071E-2</v>
      </c>
      <c r="K67" s="67">
        <v>-0.53</v>
      </c>
      <c r="L67" s="46"/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5"/>
        <v>6.51</v>
      </c>
      <c r="S67" s="37">
        <v>6.5570000000000004</v>
      </c>
      <c r="T67" s="81">
        <v>8.6999999999999994E-2</v>
      </c>
      <c r="U67" s="34" t="s">
        <v>75</v>
      </c>
      <c r="V67" s="37">
        <f t="shared" si="23"/>
        <v>-4.7000000000000597E-2</v>
      </c>
      <c r="W67" s="67">
        <v>-0.55000000000000004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3.31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5">((F68-G68)/G68)*100</f>
        <v>-2.9325513196480966</v>
      </c>
      <c r="K68" s="67">
        <v>-0.59</v>
      </c>
      <c r="L68" s="46"/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5"/>
        <v>3.31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-4.7482014388489215</v>
      </c>
      <c r="W68" s="67">
        <v>-1.91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6.53</v>
      </c>
      <c r="G69" s="74">
        <v>6.47</v>
      </c>
      <c r="H69" s="74">
        <f>G69*0.05</f>
        <v>0.32350000000000001</v>
      </c>
      <c r="I69" s="75">
        <v>4</v>
      </c>
      <c r="J69" s="75">
        <f t="shared" si="25"/>
        <v>0.92735703245750389</v>
      </c>
      <c r="K69" s="76">
        <v>0.19</v>
      </c>
      <c r="L69" s="46"/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5"/>
        <v>6.53</v>
      </c>
      <c r="S69" s="74">
        <v>6.5890000000000004</v>
      </c>
      <c r="T69" s="82">
        <v>0.106</v>
      </c>
      <c r="U69" s="72" t="s">
        <v>75</v>
      </c>
      <c r="V69" s="75">
        <f t="shared" ref="V69" si="26">((R69-S69)/S69)*100</f>
        <v>-0.89543178023979608</v>
      </c>
      <c r="W69" s="76">
        <v>-0.56000000000000005</v>
      </c>
    </row>
    <row r="71" spans="1:23" x14ac:dyDescent="0.25">
      <c r="W71" s="46"/>
    </row>
    <row r="73" spans="1:23" x14ac:dyDescent="0.25">
      <c r="K73" s="46"/>
    </row>
  </sheetData>
  <sheetProtection algorithmName="SHA-512" hashValue="33qXjgI+HqYzLkfSAyvHTJBgBI12bu1uTd+dOZUemviqKfFRLeGHHMWdhOk5bFWzxLxChfprKkL4jwENo/b4ug==" saltValue="ay4YXWjeJM1eKrUZfayG1g==" spinCount="100000" sheet="1" objects="1" scenarios="1" selectLockedCells="1" selectUnlockedCells="1"/>
  <mergeCells count="3">
    <mergeCell ref="A2:K2"/>
    <mergeCell ref="A8:K8"/>
    <mergeCell ref="M8:W8"/>
  </mergeCells>
  <conditionalFormatting sqref="K14:K33 K43:K46">
    <cfRule type="cellIs" dxfId="14" priority="10" stopIfTrue="1" operator="between">
      <formula>-2</formula>
      <formula>2</formula>
    </cfRule>
    <cfRule type="cellIs" dxfId="13" priority="11" stopIfTrue="1" operator="between">
      <formula>-3</formula>
      <formula>3</formula>
    </cfRule>
    <cfRule type="cellIs" dxfId="12" priority="12" operator="notBetween">
      <formula>-3</formula>
      <formula>3</formula>
    </cfRule>
  </conditionalFormatting>
  <conditionalFormatting sqref="K52:K56 K58:K69">
    <cfRule type="cellIs" dxfId="11" priority="34" stopIfTrue="1" operator="between">
      <formula>-2</formula>
      <formula>2</formula>
    </cfRule>
    <cfRule type="cellIs" dxfId="10" priority="35" stopIfTrue="1" operator="between">
      <formula>-3</formula>
      <formula>3</formula>
    </cfRule>
    <cfRule type="cellIs" dxfId="9" priority="36" operator="notBetween">
      <formula>-3</formula>
      <formula>3</formula>
    </cfRule>
  </conditionalFormatting>
  <conditionalFormatting sqref="W31:W33">
    <cfRule type="cellIs" dxfId="8" priority="1" stopIfTrue="1" operator="between">
      <formula>-2</formula>
      <formula>2</formula>
    </cfRule>
    <cfRule type="cellIs" dxfId="7" priority="2" stopIfTrue="1" operator="between">
      <formula>-3</formula>
      <formula>3</formula>
    </cfRule>
    <cfRule type="cellIs" dxfId="6" priority="3" operator="notBetween">
      <formula>-3</formula>
      <formula>3</formula>
    </cfRule>
  </conditionalFormatting>
  <conditionalFormatting sqref="W43:W46">
    <cfRule type="cellIs" dxfId="5" priority="4" stopIfTrue="1" operator="between">
      <formula>-2</formula>
      <formula>2</formula>
    </cfRule>
    <cfRule type="cellIs" dxfId="4" priority="5" stopIfTrue="1" operator="between">
      <formula>-3</formula>
      <formula>3</formula>
    </cfRule>
    <cfRule type="cellIs" dxfId="3" priority="6" operator="notBetween">
      <formula>-3</formula>
      <formula>3</formula>
    </cfRule>
  </conditionalFormatting>
  <conditionalFormatting sqref="W52:W69">
    <cfRule type="cellIs" dxfId="2" priority="7" stopIfTrue="1" operator="between">
      <formula>-2</formula>
      <formula>2</formula>
    </cfRule>
    <cfRule type="cellIs" dxfId="1" priority="8" stopIfTrue="1" operator="between">
      <formula>-3</formula>
      <formula>3</formula>
    </cfRule>
    <cfRule type="cellIs" dxfId="0" priority="9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1E3495-B320-482D-B46E-0897DA7B6A2E}">
  <sheetPr>
    <pageSetUpPr fitToPage="1"/>
  </sheetPr>
  <dimension ref="A1:W50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139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98">
        <v>9.0300000000000005E-2</v>
      </c>
      <c r="G14" s="28">
        <v>98.112027259058863</v>
      </c>
      <c r="H14" s="17">
        <f>G14*0.025</f>
        <v>2.4528006814764716</v>
      </c>
      <c r="I14" s="14"/>
      <c r="J14" s="18">
        <f>((F14-G14)/G14)*100</f>
        <v>-99.907962354338508</v>
      </c>
      <c r="K14" s="26">
        <f>(F14-G14)/H14</f>
        <v>-39.963184941735406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77.900000000000006</v>
      </c>
      <c r="G15" s="28">
        <v>78.2</v>
      </c>
      <c r="H15" s="17">
        <f>2/2</f>
        <v>1</v>
      </c>
      <c r="I15" s="14"/>
      <c r="J15" s="22">
        <f>F15-G15</f>
        <v>-0.29999999999999716</v>
      </c>
      <c r="K15" s="26">
        <f>(F15-G15)/H15</f>
        <v>-0.29999999999999716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7.98</v>
      </c>
      <c r="G16" s="17">
        <v>8.0509181277907356</v>
      </c>
      <c r="H16" s="17">
        <f>G16*((14-0.53*G16)/200)</f>
        <v>0.39179846978931931</v>
      </c>
      <c r="I16" s="14"/>
      <c r="J16" s="18">
        <f>((F16-G16)/G16)*100</f>
        <v>-0.88087006556351466</v>
      </c>
      <c r="K16" s="26">
        <f>(F16-G16)/H16</f>
        <v>-0.1810066482109278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8.16</v>
      </c>
      <c r="G17" s="17">
        <v>8.0876748430618299</v>
      </c>
      <c r="H17" s="17">
        <f t="shared" ref="H17" si="0">G17*((14-0.53*G17)/200)</f>
        <v>0.39279945544152584</v>
      </c>
      <c r="I17" s="14"/>
      <c r="J17" s="18">
        <f>((F17-G17)/G17)*100</f>
        <v>0.89426390577776205</v>
      </c>
      <c r="K17" s="26">
        <f>(F17-G17)/H17</f>
        <v>0.18412743687964941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11.03</v>
      </c>
      <c r="G18" s="28">
        <v>11.029681261568133</v>
      </c>
      <c r="H18" s="17">
        <f t="shared" ref="H18:H19" si="1">G18*((14-0.53*G18)/200)</f>
        <v>0.44969493617053319</v>
      </c>
      <c r="I18" s="14"/>
      <c r="J18" s="18">
        <f t="shared" ref="J18:J20" si="2">((F18-G18)/G18)*100</f>
        <v>2.889824504515998E-3</v>
      </c>
      <c r="K18" s="26">
        <f t="shared" ref="K18:K20" si="3">(F18-G18)/H18</f>
        <v>7.0878812774963793E-4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10.75</v>
      </c>
      <c r="G19" s="28">
        <v>11.028156622536212</v>
      </c>
      <c r="H19" s="17">
        <f t="shared" si="1"/>
        <v>0.44967733157588313</v>
      </c>
      <c r="I19" s="14"/>
      <c r="J19" s="18">
        <f t="shared" si="2"/>
        <v>-2.5222404075019624</v>
      </c>
      <c r="K19" s="26">
        <f t="shared" si="3"/>
        <v>-0.61856936742045443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13.29</v>
      </c>
      <c r="G20" s="17">
        <v>10.71</v>
      </c>
      <c r="H20" s="17">
        <f>G20*0.05</f>
        <v>0.53550000000000009</v>
      </c>
      <c r="I20" s="14"/>
      <c r="J20" s="18">
        <f t="shared" si="2"/>
        <v>24.089635854341719</v>
      </c>
      <c r="K20" s="26">
        <f t="shared" si="3"/>
        <v>4.8179271708683435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26</v>
      </c>
      <c r="B21" s="32" t="s">
        <v>13</v>
      </c>
      <c r="C21" s="33">
        <v>43</v>
      </c>
      <c r="D21" s="33" t="s">
        <v>27</v>
      </c>
      <c r="E21" s="34" t="s">
        <v>23</v>
      </c>
      <c r="F21" s="66">
        <v>104</v>
      </c>
      <c r="G21" s="68">
        <v>107.1</v>
      </c>
      <c r="H21" s="37">
        <f>0.05*G21</f>
        <v>5.3550000000000004</v>
      </c>
      <c r="I21" s="41">
        <v>4</v>
      </c>
      <c r="J21" s="41"/>
      <c r="K21" s="67">
        <v>-0.56999999999999995</v>
      </c>
      <c r="M21" s="31" t="s">
        <v>26</v>
      </c>
      <c r="N21" s="32" t="s">
        <v>13</v>
      </c>
      <c r="O21" s="33">
        <v>43</v>
      </c>
      <c r="P21" s="33" t="s">
        <v>27</v>
      </c>
      <c r="Q21" s="34" t="s">
        <v>23</v>
      </c>
      <c r="R21" s="66">
        <f t="shared" ref="R21:R46" si="4">F21</f>
        <v>104</v>
      </c>
      <c r="S21" s="68">
        <v>106.8</v>
      </c>
      <c r="T21" s="37">
        <v>2.8</v>
      </c>
      <c r="U21" s="34" t="s">
        <v>75</v>
      </c>
      <c r="V21" s="41">
        <f t="shared" ref="V21:V34" si="5">((R21-S21)/S21)*100</f>
        <v>-2.6217228464419451</v>
      </c>
      <c r="W21" s="67">
        <v>-1</v>
      </c>
    </row>
    <row r="22" spans="1:23" x14ac:dyDescent="0.25">
      <c r="A22" s="31" t="s">
        <v>24</v>
      </c>
      <c r="B22" s="32" t="s">
        <v>13</v>
      </c>
      <c r="C22" s="33">
        <v>44</v>
      </c>
      <c r="D22" s="33" t="s">
        <v>27</v>
      </c>
      <c r="E22" s="34" t="s">
        <v>23</v>
      </c>
      <c r="F22" s="66">
        <v>42</v>
      </c>
      <c r="G22" s="68">
        <v>42.29</v>
      </c>
      <c r="H22" s="37">
        <f>0.05*G22</f>
        <v>2.1145</v>
      </c>
      <c r="I22" s="41">
        <v>4</v>
      </c>
      <c r="J22" s="41"/>
      <c r="K22" s="67">
        <v>-0.14000000000000001</v>
      </c>
      <c r="M22" s="31" t="s">
        <v>24</v>
      </c>
      <c r="N22" s="32" t="s">
        <v>13</v>
      </c>
      <c r="O22" s="33">
        <v>44</v>
      </c>
      <c r="P22" s="33" t="s">
        <v>27</v>
      </c>
      <c r="Q22" s="34" t="s">
        <v>23</v>
      </c>
      <c r="R22" s="66">
        <f t="shared" si="4"/>
        <v>42</v>
      </c>
      <c r="S22" s="68">
        <v>42.38</v>
      </c>
      <c r="T22" s="37">
        <v>1.85</v>
      </c>
      <c r="U22" s="34" t="s">
        <v>75</v>
      </c>
      <c r="V22" s="41">
        <f t="shared" si="5"/>
        <v>-0.89664936290703767</v>
      </c>
      <c r="W22" s="67">
        <v>-0.21</v>
      </c>
    </row>
    <row r="23" spans="1:23" x14ac:dyDescent="0.25">
      <c r="A23" s="31" t="s">
        <v>20</v>
      </c>
      <c r="B23" s="32" t="s">
        <v>13</v>
      </c>
      <c r="C23" s="33">
        <v>45</v>
      </c>
      <c r="D23" s="33" t="s">
        <v>27</v>
      </c>
      <c r="E23" s="34" t="s">
        <v>23</v>
      </c>
      <c r="F23" s="66">
        <v>154</v>
      </c>
      <c r="G23" s="68">
        <v>159.69999999999999</v>
      </c>
      <c r="H23" s="37">
        <f t="shared" ref="H23" si="6">0.05*G23</f>
        <v>7.9849999999999994</v>
      </c>
      <c r="I23" s="41">
        <v>4</v>
      </c>
      <c r="J23" s="41"/>
      <c r="K23" s="67">
        <v>-0.71</v>
      </c>
      <c r="M23" s="31" t="s">
        <v>20</v>
      </c>
      <c r="N23" s="32" t="s">
        <v>13</v>
      </c>
      <c r="O23" s="33">
        <v>45</v>
      </c>
      <c r="P23" s="33" t="s">
        <v>27</v>
      </c>
      <c r="Q23" s="34" t="s">
        <v>23</v>
      </c>
      <c r="R23" s="66">
        <f t="shared" si="4"/>
        <v>154</v>
      </c>
      <c r="S23" s="68">
        <v>158.9</v>
      </c>
      <c r="T23" s="37">
        <v>3.6</v>
      </c>
      <c r="U23" s="34" t="s">
        <v>75</v>
      </c>
      <c r="V23" s="41">
        <f t="shared" si="5"/>
        <v>-3.0837004405286379</v>
      </c>
      <c r="W23" s="67">
        <v>-1.37</v>
      </c>
    </row>
    <row r="24" spans="1:23" x14ac:dyDescent="0.25">
      <c r="A24" s="31" t="s">
        <v>22</v>
      </c>
      <c r="B24" s="32" t="s">
        <v>13</v>
      </c>
      <c r="C24" s="33">
        <v>46</v>
      </c>
      <c r="D24" s="33" t="s">
        <v>25</v>
      </c>
      <c r="E24" s="34" t="s">
        <v>23</v>
      </c>
      <c r="F24" s="66">
        <v>74</v>
      </c>
      <c r="G24" s="68">
        <v>69.260000000000005</v>
      </c>
      <c r="H24" s="37">
        <f t="shared" ref="H24:H28" si="7">0.075*G24</f>
        <v>5.1945000000000006</v>
      </c>
      <c r="I24" s="41">
        <v>4</v>
      </c>
      <c r="J24" s="41"/>
      <c r="K24" s="67">
        <v>0.91</v>
      </c>
      <c r="M24" s="31" t="s">
        <v>22</v>
      </c>
      <c r="N24" s="32" t="s">
        <v>13</v>
      </c>
      <c r="O24" s="33">
        <v>46</v>
      </c>
      <c r="P24" s="33" t="s">
        <v>25</v>
      </c>
      <c r="Q24" s="34" t="s">
        <v>23</v>
      </c>
      <c r="R24" s="66">
        <f t="shared" si="4"/>
        <v>74</v>
      </c>
      <c r="S24" s="68">
        <v>64.47</v>
      </c>
      <c r="T24" s="37">
        <v>9.86</v>
      </c>
      <c r="U24" s="34" t="s">
        <v>75</v>
      </c>
      <c r="V24" s="41">
        <f t="shared" si="5"/>
        <v>14.782069179463321</v>
      </c>
      <c r="W24" s="67">
        <v>0.97</v>
      </c>
    </row>
    <row r="25" spans="1:23" x14ac:dyDescent="0.25">
      <c r="A25" s="31" t="s">
        <v>26</v>
      </c>
      <c r="B25" s="32" t="s">
        <v>13</v>
      </c>
      <c r="C25" s="33">
        <v>47</v>
      </c>
      <c r="D25" s="33" t="s">
        <v>25</v>
      </c>
      <c r="E25" s="34" t="s">
        <v>23</v>
      </c>
      <c r="F25" s="66">
        <v>103</v>
      </c>
      <c r="G25" s="68">
        <v>99.23</v>
      </c>
      <c r="H25" s="37">
        <f t="shared" si="7"/>
        <v>7.4422499999999996</v>
      </c>
      <c r="I25" s="41">
        <v>4</v>
      </c>
      <c r="J25" s="41"/>
      <c r="K25" s="67">
        <v>0.51</v>
      </c>
      <c r="M25" s="31" t="s">
        <v>26</v>
      </c>
      <c r="N25" s="32" t="s">
        <v>13</v>
      </c>
      <c r="O25" s="33">
        <v>47</v>
      </c>
      <c r="P25" s="33" t="s">
        <v>25</v>
      </c>
      <c r="Q25" s="34" t="s">
        <v>23</v>
      </c>
      <c r="R25" s="66">
        <f t="shared" si="4"/>
        <v>103</v>
      </c>
      <c r="S25" s="68">
        <v>96.58</v>
      </c>
      <c r="T25" s="37">
        <v>8.02</v>
      </c>
      <c r="U25" s="34" t="s">
        <v>75</v>
      </c>
      <c r="V25" s="41">
        <f t="shared" si="5"/>
        <v>6.6473389935804539</v>
      </c>
      <c r="W25" s="67">
        <v>0.8</v>
      </c>
    </row>
    <row r="26" spans="1:23" x14ac:dyDescent="0.25">
      <c r="A26" s="31" t="s">
        <v>21</v>
      </c>
      <c r="B26" s="32" t="s">
        <v>13</v>
      </c>
      <c r="C26" s="33">
        <v>48</v>
      </c>
      <c r="D26" s="33" t="s">
        <v>25</v>
      </c>
      <c r="E26" s="34" t="s">
        <v>23</v>
      </c>
      <c r="F26" s="66">
        <v>83</v>
      </c>
      <c r="G26" s="68">
        <v>75.05</v>
      </c>
      <c r="H26" s="37">
        <f>0.075*G26</f>
        <v>5.6287499999999993</v>
      </c>
      <c r="I26" s="41">
        <v>4</v>
      </c>
      <c r="J26" s="41"/>
      <c r="K26" s="67">
        <v>1.41</v>
      </c>
      <c r="M26" s="31" t="s">
        <v>21</v>
      </c>
      <c r="N26" s="32" t="s">
        <v>13</v>
      </c>
      <c r="O26" s="33">
        <v>48</v>
      </c>
      <c r="P26" s="33" t="s">
        <v>25</v>
      </c>
      <c r="Q26" s="34" t="s">
        <v>23</v>
      </c>
      <c r="R26" s="66">
        <f t="shared" si="4"/>
        <v>83</v>
      </c>
      <c r="S26" s="68">
        <v>77.2</v>
      </c>
      <c r="T26" s="37">
        <v>7.02</v>
      </c>
      <c r="U26" s="34" t="s">
        <v>75</v>
      </c>
      <c r="V26" s="41">
        <f t="shared" si="5"/>
        <v>7.5129533678756442</v>
      </c>
      <c r="W26" s="67">
        <v>0.83</v>
      </c>
    </row>
    <row r="27" spans="1:23" x14ac:dyDescent="0.25">
      <c r="A27" s="31" t="s">
        <v>20</v>
      </c>
      <c r="B27" s="32" t="s">
        <v>13</v>
      </c>
      <c r="C27" s="33">
        <v>49</v>
      </c>
      <c r="D27" s="33" t="s">
        <v>25</v>
      </c>
      <c r="E27" s="34" t="s">
        <v>23</v>
      </c>
      <c r="F27" s="66">
        <v>127</v>
      </c>
      <c r="G27" s="68">
        <v>124.8</v>
      </c>
      <c r="H27" s="37">
        <f t="shared" si="7"/>
        <v>9.36</v>
      </c>
      <c r="I27" s="41">
        <v>4</v>
      </c>
      <c r="J27" s="41"/>
      <c r="K27" s="67">
        <v>0.23</v>
      </c>
      <c r="M27" s="31" t="s">
        <v>20</v>
      </c>
      <c r="N27" s="32" t="s">
        <v>13</v>
      </c>
      <c r="O27" s="33">
        <v>49</v>
      </c>
      <c r="P27" s="33" t="s">
        <v>25</v>
      </c>
      <c r="Q27" s="34" t="s">
        <v>23</v>
      </c>
      <c r="R27" s="66">
        <f t="shared" si="4"/>
        <v>127</v>
      </c>
      <c r="S27" s="68">
        <v>117.5</v>
      </c>
      <c r="T27" s="37">
        <v>9.6</v>
      </c>
      <c r="U27" s="34" t="s">
        <v>75</v>
      </c>
      <c r="V27" s="41">
        <f t="shared" si="5"/>
        <v>8.085106382978724</v>
      </c>
      <c r="W27" s="67">
        <v>0.99</v>
      </c>
    </row>
    <row r="28" spans="1:23" x14ac:dyDescent="0.25">
      <c r="A28" s="31" t="s">
        <v>19</v>
      </c>
      <c r="B28" s="32" t="s">
        <v>13</v>
      </c>
      <c r="C28" s="33">
        <v>50</v>
      </c>
      <c r="D28" s="33" t="s">
        <v>25</v>
      </c>
      <c r="E28" s="34" t="s">
        <v>23</v>
      </c>
      <c r="F28" s="66">
        <v>72</v>
      </c>
      <c r="G28" s="68">
        <v>67.34</v>
      </c>
      <c r="H28" s="37">
        <f t="shared" si="7"/>
        <v>5.0505000000000004</v>
      </c>
      <c r="I28" s="41">
        <v>4</v>
      </c>
      <c r="J28" s="41"/>
      <c r="K28" s="67">
        <v>0.92</v>
      </c>
      <c r="M28" s="31" t="s">
        <v>19</v>
      </c>
      <c r="N28" s="32" t="s">
        <v>13</v>
      </c>
      <c r="O28" s="33">
        <v>50</v>
      </c>
      <c r="P28" s="33" t="s">
        <v>25</v>
      </c>
      <c r="Q28" s="34" t="s">
        <v>23</v>
      </c>
      <c r="R28" s="66">
        <f t="shared" si="4"/>
        <v>72</v>
      </c>
      <c r="S28" s="68">
        <v>63.04</v>
      </c>
      <c r="T28" s="37">
        <v>8.44</v>
      </c>
      <c r="U28" s="34" t="s">
        <v>75</v>
      </c>
      <c r="V28" s="41">
        <f t="shared" si="5"/>
        <v>14.213197969543149</v>
      </c>
      <c r="W28" s="67">
        <v>1.06</v>
      </c>
    </row>
    <row r="29" spans="1:23" x14ac:dyDescent="0.25">
      <c r="A29" s="31" t="s">
        <v>16</v>
      </c>
      <c r="B29" s="32" t="s">
        <v>13</v>
      </c>
      <c r="C29" s="33">
        <v>51</v>
      </c>
      <c r="D29" s="33" t="s">
        <v>76</v>
      </c>
      <c r="E29" s="34" t="s">
        <v>23</v>
      </c>
      <c r="F29" s="66">
        <v>37</v>
      </c>
      <c r="G29" s="68">
        <v>42.32</v>
      </c>
      <c r="H29" s="37">
        <v>4.91</v>
      </c>
      <c r="I29" s="34">
        <v>4</v>
      </c>
      <c r="J29" s="41"/>
      <c r="K29" s="67">
        <v>-1.08</v>
      </c>
      <c r="M29" s="31" t="s">
        <v>16</v>
      </c>
      <c r="N29" s="32" t="s">
        <v>13</v>
      </c>
      <c r="O29" s="33">
        <v>51</v>
      </c>
      <c r="P29" s="33" t="s">
        <v>76</v>
      </c>
      <c r="Q29" s="34" t="s">
        <v>23</v>
      </c>
      <c r="R29" s="66">
        <f t="shared" si="4"/>
        <v>37</v>
      </c>
      <c r="S29" s="68">
        <v>36.159999999999997</v>
      </c>
      <c r="T29" s="37">
        <v>4.5999999999999996</v>
      </c>
      <c r="U29" s="34" t="s">
        <v>75</v>
      </c>
      <c r="V29" s="41">
        <f t="shared" si="5"/>
        <v>2.3230088495575316</v>
      </c>
      <c r="W29" s="67">
        <v>0.18</v>
      </c>
    </row>
    <row r="30" spans="1:23" x14ac:dyDescent="0.25">
      <c r="A30" s="31" t="s">
        <v>12</v>
      </c>
      <c r="B30" s="32" t="s">
        <v>13</v>
      </c>
      <c r="C30" s="33">
        <v>52</v>
      </c>
      <c r="D30" s="33" t="s">
        <v>76</v>
      </c>
      <c r="E30" s="34" t="s">
        <v>23</v>
      </c>
      <c r="F30" s="66">
        <v>109</v>
      </c>
      <c r="G30" s="68">
        <v>116.3</v>
      </c>
      <c r="H30" s="37">
        <f t="shared" ref="H30:H35" si="8">0.05*G30</f>
        <v>5.8150000000000004</v>
      </c>
      <c r="I30" s="34">
        <v>4</v>
      </c>
      <c r="J30" s="41"/>
      <c r="K30" s="67">
        <v>-1.26</v>
      </c>
      <c r="M30" s="31" t="s">
        <v>12</v>
      </c>
      <c r="N30" s="32" t="s">
        <v>13</v>
      </c>
      <c r="O30" s="33">
        <v>52</v>
      </c>
      <c r="P30" s="33" t="s">
        <v>76</v>
      </c>
      <c r="Q30" s="34" t="s">
        <v>23</v>
      </c>
      <c r="R30" s="66">
        <f t="shared" si="4"/>
        <v>109</v>
      </c>
      <c r="S30" s="68">
        <v>112.3</v>
      </c>
      <c r="T30" s="37">
        <v>5.5</v>
      </c>
      <c r="U30" s="34" t="s">
        <v>75</v>
      </c>
      <c r="V30" s="41">
        <f t="shared" si="5"/>
        <v>-2.9385574354407815</v>
      </c>
      <c r="W30" s="67">
        <v>-0.59</v>
      </c>
    </row>
    <row r="31" spans="1:23" x14ac:dyDescent="0.25">
      <c r="A31" s="31" t="s">
        <v>26</v>
      </c>
      <c r="B31" s="32" t="s">
        <v>13</v>
      </c>
      <c r="C31" s="33">
        <v>53</v>
      </c>
      <c r="D31" s="33" t="s">
        <v>76</v>
      </c>
      <c r="E31" s="34" t="s">
        <v>23</v>
      </c>
      <c r="F31" s="66">
        <v>139</v>
      </c>
      <c r="G31" s="68">
        <v>146.80000000000001</v>
      </c>
      <c r="H31" s="37">
        <f t="shared" si="8"/>
        <v>7.3400000000000007</v>
      </c>
      <c r="I31" s="34">
        <v>4</v>
      </c>
      <c r="J31" s="41"/>
      <c r="K31" s="67">
        <v>-1.06</v>
      </c>
      <c r="M31" s="31" t="s">
        <v>26</v>
      </c>
      <c r="N31" s="32" t="s">
        <v>13</v>
      </c>
      <c r="O31" s="33">
        <v>53</v>
      </c>
      <c r="P31" s="33" t="s">
        <v>76</v>
      </c>
      <c r="Q31" s="34" t="s">
        <v>23</v>
      </c>
      <c r="R31" s="66">
        <f t="shared" si="4"/>
        <v>139</v>
      </c>
      <c r="S31" s="68">
        <v>142.4</v>
      </c>
      <c r="T31" s="37">
        <v>5.9</v>
      </c>
      <c r="U31" s="34" t="s">
        <v>75</v>
      </c>
      <c r="V31" s="41">
        <f t="shared" si="5"/>
        <v>-2.387640449438206</v>
      </c>
      <c r="W31" s="67">
        <v>-0.56999999999999995</v>
      </c>
    </row>
    <row r="32" spans="1:23" x14ac:dyDescent="0.25">
      <c r="A32" s="31" t="s">
        <v>24</v>
      </c>
      <c r="B32" s="32" t="s">
        <v>13</v>
      </c>
      <c r="C32" s="33">
        <v>54</v>
      </c>
      <c r="D32" s="33" t="s">
        <v>76</v>
      </c>
      <c r="E32" s="34" t="s">
        <v>23</v>
      </c>
      <c r="F32" s="66">
        <v>187</v>
      </c>
      <c r="G32" s="68">
        <v>196.4</v>
      </c>
      <c r="H32" s="37">
        <f t="shared" si="8"/>
        <v>9.82</v>
      </c>
      <c r="I32" s="34">
        <v>4</v>
      </c>
      <c r="J32" s="41"/>
      <c r="K32" s="67">
        <v>-0.96</v>
      </c>
      <c r="M32" s="31" t="s">
        <v>24</v>
      </c>
      <c r="N32" s="32" t="s">
        <v>13</v>
      </c>
      <c r="O32" s="33">
        <v>54</v>
      </c>
      <c r="P32" s="33" t="s">
        <v>76</v>
      </c>
      <c r="Q32" s="34" t="s">
        <v>23</v>
      </c>
      <c r="R32" s="66">
        <f t="shared" si="4"/>
        <v>187</v>
      </c>
      <c r="S32" s="68">
        <v>189.9</v>
      </c>
      <c r="T32" s="37">
        <v>8.8000000000000007</v>
      </c>
      <c r="U32" s="34" t="s">
        <v>75</v>
      </c>
      <c r="V32" s="41">
        <f t="shared" si="5"/>
        <v>-1.5271195365982126</v>
      </c>
      <c r="W32" s="67">
        <v>-0.33</v>
      </c>
    </row>
    <row r="33" spans="1:23" x14ac:dyDescent="0.25">
      <c r="A33" s="31" t="s">
        <v>20</v>
      </c>
      <c r="B33" s="32" t="s">
        <v>13</v>
      </c>
      <c r="C33" s="33">
        <v>55</v>
      </c>
      <c r="D33" s="33" t="s">
        <v>76</v>
      </c>
      <c r="E33" s="34" t="s">
        <v>23</v>
      </c>
      <c r="F33" s="66">
        <v>109</v>
      </c>
      <c r="G33" s="68">
        <v>118.4</v>
      </c>
      <c r="H33" s="37">
        <f t="shared" si="8"/>
        <v>5.9200000000000008</v>
      </c>
      <c r="I33" s="34">
        <v>4</v>
      </c>
      <c r="J33" s="41"/>
      <c r="K33" s="67">
        <v>-1.58</v>
      </c>
      <c r="M33" s="31" t="s">
        <v>20</v>
      </c>
      <c r="N33" s="32" t="s">
        <v>13</v>
      </c>
      <c r="O33" s="33">
        <v>55</v>
      </c>
      <c r="P33" s="33" t="s">
        <v>76</v>
      </c>
      <c r="Q33" s="34" t="s">
        <v>23</v>
      </c>
      <c r="R33" s="66">
        <f t="shared" si="4"/>
        <v>109</v>
      </c>
      <c r="S33" s="68">
        <v>108.5</v>
      </c>
      <c r="T33" s="37">
        <v>8.9</v>
      </c>
      <c r="U33" s="34" t="s">
        <v>75</v>
      </c>
      <c r="V33" s="41">
        <f t="shared" si="5"/>
        <v>0.46082949308755761</v>
      </c>
      <c r="W33" s="67">
        <v>0.06</v>
      </c>
    </row>
    <row r="34" spans="1:23" x14ac:dyDescent="0.25">
      <c r="A34" s="31" t="s">
        <v>19</v>
      </c>
      <c r="B34" s="32" t="s">
        <v>13</v>
      </c>
      <c r="C34" s="33">
        <v>56</v>
      </c>
      <c r="D34" s="33" t="s">
        <v>76</v>
      </c>
      <c r="E34" s="34" t="s">
        <v>23</v>
      </c>
      <c r="F34" s="66">
        <v>163</v>
      </c>
      <c r="G34" s="68">
        <v>171.8</v>
      </c>
      <c r="H34" s="37">
        <f t="shared" si="8"/>
        <v>8.5900000000000016</v>
      </c>
      <c r="I34" s="34">
        <v>4</v>
      </c>
      <c r="J34" s="41"/>
      <c r="K34" s="67">
        <v>-1.02</v>
      </c>
      <c r="M34" s="31" t="s">
        <v>19</v>
      </c>
      <c r="N34" s="32" t="s">
        <v>13</v>
      </c>
      <c r="O34" s="33">
        <v>56</v>
      </c>
      <c r="P34" s="33" t="s">
        <v>76</v>
      </c>
      <c r="Q34" s="34" t="s">
        <v>23</v>
      </c>
      <c r="R34" s="66">
        <f t="shared" si="4"/>
        <v>163</v>
      </c>
      <c r="S34" s="68">
        <v>164.9</v>
      </c>
      <c r="T34" s="37">
        <v>8</v>
      </c>
      <c r="U34" s="34" t="s">
        <v>75</v>
      </c>
      <c r="V34" s="41">
        <f t="shared" si="5"/>
        <v>-1.152213462704673</v>
      </c>
      <c r="W34" s="67">
        <v>-0.24</v>
      </c>
    </row>
    <row r="35" spans="1:23" x14ac:dyDescent="0.25">
      <c r="A35" s="31" t="s">
        <v>17</v>
      </c>
      <c r="B35" s="32" t="s">
        <v>13</v>
      </c>
      <c r="C35" s="33">
        <v>57</v>
      </c>
      <c r="D35" s="33" t="s">
        <v>76</v>
      </c>
      <c r="E35" s="34" t="s">
        <v>23</v>
      </c>
      <c r="F35" s="66">
        <v>111</v>
      </c>
      <c r="G35" s="68">
        <v>116.6</v>
      </c>
      <c r="H35" s="37">
        <f t="shared" si="8"/>
        <v>5.83</v>
      </c>
      <c r="I35" s="34">
        <v>4</v>
      </c>
      <c r="J35" s="41"/>
      <c r="K35" s="67">
        <v>-0.96</v>
      </c>
      <c r="M35" s="31" t="s">
        <v>17</v>
      </c>
      <c r="N35" s="32" t="s">
        <v>13</v>
      </c>
      <c r="O35" s="33">
        <v>57</v>
      </c>
      <c r="P35" s="33" t="s">
        <v>76</v>
      </c>
      <c r="Q35" s="34" t="s">
        <v>23</v>
      </c>
      <c r="R35" s="66">
        <f t="shared" si="4"/>
        <v>111</v>
      </c>
      <c r="S35" s="68">
        <v>115.1</v>
      </c>
      <c r="T35" s="37">
        <v>4.5999999999999996</v>
      </c>
      <c r="U35" s="34" t="s">
        <v>75</v>
      </c>
      <c r="V35" s="41">
        <f>R35-S35</f>
        <v>-4.0999999999999943</v>
      </c>
      <c r="W35" s="67">
        <v>-0.89</v>
      </c>
    </row>
    <row r="36" spans="1:23" x14ac:dyDescent="0.25">
      <c r="A36" s="31" t="s">
        <v>22</v>
      </c>
      <c r="B36" s="32" t="s">
        <v>13</v>
      </c>
      <c r="C36" s="33">
        <v>58</v>
      </c>
      <c r="D36" s="33" t="s">
        <v>18</v>
      </c>
      <c r="E36" s="34" t="s">
        <v>15</v>
      </c>
      <c r="F36" s="36">
        <v>15.86</v>
      </c>
      <c r="G36" s="37">
        <v>15.93</v>
      </c>
      <c r="H36" s="37">
        <v>0.15</v>
      </c>
      <c r="I36" s="34">
        <v>4</v>
      </c>
      <c r="J36" s="37"/>
      <c r="K36" s="67">
        <v>-0.47</v>
      </c>
      <c r="M36" s="31" t="s">
        <v>22</v>
      </c>
      <c r="N36" s="32" t="s">
        <v>13</v>
      </c>
      <c r="O36" s="33">
        <v>58</v>
      </c>
      <c r="P36" s="33" t="s">
        <v>18</v>
      </c>
      <c r="Q36" s="34" t="s">
        <v>15</v>
      </c>
      <c r="R36" s="36">
        <f t="shared" si="4"/>
        <v>15.86</v>
      </c>
      <c r="S36" s="37">
        <v>15.93</v>
      </c>
      <c r="T36" s="81">
        <v>0.09</v>
      </c>
      <c r="U36" s="34" t="s">
        <v>75</v>
      </c>
      <c r="V36" s="37">
        <f t="shared" ref="V36:V44" si="9">R36-S36</f>
        <v>-7.0000000000000284E-2</v>
      </c>
      <c r="W36" s="67">
        <v>-0.83</v>
      </c>
    </row>
    <row r="37" spans="1:23" x14ac:dyDescent="0.25">
      <c r="A37" s="31" t="s">
        <v>16</v>
      </c>
      <c r="B37" s="32" t="s">
        <v>13</v>
      </c>
      <c r="C37" s="33">
        <v>59</v>
      </c>
      <c r="D37" s="33" t="s">
        <v>18</v>
      </c>
      <c r="E37" s="34" t="s">
        <v>15</v>
      </c>
      <c r="F37" s="36">
        <v>14.64</v>
      </c>
      <c r="G37" s="37">
        <v>14.7</v>
      </c>
      <c r="H37" s="37">
        <v>0.15</v>
      </c>
      <c r="I37" s="34">
        <v>4</v>
      </c>
      <c r="J37" s="37"/>
      <c r="K37" s="67">
        <v>-0.4</v>
      </c>
      <c r="M37" s="31" t="s">
        <v>16</v>
      </c>
      <c r="N37" s="32" t="s">
        <v>13</v>
      </c>
      <c r="O37" s="33">
        <v>59</v>
      </c>
      <c r="P37" s="33" t="s">
        <v>18</v>
      </c>
      <c r="Q37" s="34" t="s">
        <v>15</v>
      </c>
      <c r="R37" s="36">
        <f t="shared" si="4"/>
        <v>14.64</v>
      </c>
      <c r="S37" s="37">
        <v>14.67</v>
      </c>
      <c r="T37" s="81">
        <v>0.08</v>
      </c>
      <c r="U37" s="34" t="s">
        <v>75</v>
      </c>
      <c r="V37" s="37">
        <f t="shared" si="9"/>
        <v>-2.9999999999999361E-2</v>
      </c>
      <c r="W37" s="67">
        <v>-0.39</v>
      </c>
    </row>
    <row r="38" spans="1:23" x14ac:dyDescent="0.25">
      <c r="A38" s="31" t="s">
        <v>12</v>
      </c>
      <c r="B38" s="32" t="s">
        <v>13</v>
      </c>
      <c r="C38" s="33">
        <v>60</v>
      </c>
      <c r="D38" s="33" t="s">
        <v>18</v>
      </c>
      <c r="E38" s="34" t="s">
        <v>15</v>
      </c>
      <c r="F38" s="36">
        <v>8.01</v>
      </c>
      <c r="G38" s="37">
        <v>8.0299999999999994</v>
      </c>
      <c r="H38" s="37">
        <v>0.15</v>
      </c>
      <c r="I38" s="34">
        <v>4</v>
      </c>
      <c r="J38" s="37"/>
      <c r="K38" s="67">
        <v>-0.13</v>
      </c>
      <c r="M38" s="31" t="s">
        <v>12</v>
      </c>
      <c r="N38" s="32" t="s">
        <v>13</v>
      </c>
      <c r="O38" s="33">
        <v>60</v>
      </c>
      <c r="P38" s="33" t="s">
        <v>18</v>
      </c>
      <c r="Q38" s="34" t="s">
        <v>15</v>
      </c>
      <c r="R38" s="36">
        <f t="shared" si="4"/>
        <v>8.01</v>
      </c>
      <c r="S38" s="37">
        <v>8.0259999999999998</v>
      </c>
      <c r="T38" s="81">
        <v>5.6000000000000001E-2</v>
      </c>
      <c r="U38" s="34" t="s">
        <v>75</v>
      </c>
      <c r="V38" s="37">
        <f t="shared" si="9"/>
        <v>-1.6000000000000014E-2</v>
      </c>
      <c r="W38" s="67">
        <v>-0.28000000000000003</v>
      </c>
    </row>
    <row r="39" spans="1:23" x14ac:dyDescent="0.25">
      <c r="A39" s="31" t="s">
        <v>26</v>
      </c>
      <c r="B39" s="32" t="s">
        <v>13</v>
      </c>
      <c r="C39" s="33">
        <v>61</v>
      </c>
      <c r="D39" s="33" t="s">
        <v>18</v>
      </c>
      <c r="E39" s="34" t="s">
        <v>15</v>
      </c>
      <c r="F39" s="36">
        <v>7.31</v>
      </c>
      <c r="G39" s="37">
        <v>7.34</v>
      </c>
      <c r="H39" s="37">
        <v>0.15</v>
      </c>
      <c r="I39" s="34">
        <v>4</v>
      </c>
      <c r="J39" s="37"/>
      <c r="K39" s="67">
        <v>-0.2</v>
      </c>
      <c r="M39" s="31" t="s">
        <v>26</v>
      </c>
      <c r="N39" s="32" t="s">
        <v>13</v>
      </c>
      <c r="O39" s="33">
        <v>61</v>
      </c>
      <c r="P39" s="33" t="s">
        <v>18</v>
      </c>
      <c r="Q39" s="34" t="s">
        <v>15</v>
      </c>
      <c r="R39" s="36">
        <f t="shared" si="4"/>
        <v>7.31</v>
      </c>
      <c r="S39" s="37">
        <v>7.3170000000000002</v>
      </c>
      <c r="T39" s="81">
        <v>5.8000000000000003E-2</v>
      </c>
      <c r="U39" s="34" t="s">
        <v>75</v>
      </c>
      <c r="V39" s="37">
        <f t="shared" si="9"/>
        <v>-7.0000000000005613E-3</v>
      </c>
      <c r="W39" s="67">
        <v>-0.13</v>
      </c>
    </row>
    <row r="40" spans="1:23" x14ac:dyDescent="0.25">
      <c r="A40" s="31" t="s">
        <v>21</v>
      </c>
      <c r="B40" s="32" t="s">
        <v>13</v>
      </c>
      <c r="C40" s="33">
        <v>62</v>
      </c>
      <c r="D40" s="33" t="s">
        <v>18</v>
      </c>
      <c r="E40" s="34" t="s">
        <v>15</v>
      </c>
      <c r="F40" s="36">
        <v>20.94</v>
      </c>
      <c r="G40" s="37">
        <v>20.94</v>
      </c>
      <c r="H40" s="37">
        <v>0.15</v>
      </c>
      <c r="I40" s="34">
        <v>4</v>
      </c>
      <c r="J40" s="37"/>
      <c r="K40" s="67">
        <v>0</v>
      </c>
      <c r="M40" s="31" t="s">
        <v>21</v>
      </c>
      <c r="N40" s="32" t="s">
        <v>13</v>
      </c>
      <c r="O40" s="33">
        <v>62</v>
      </c>
      <c r="P40" s="33" t="s">
        <v>18</v>
      </c>
      <c r="Q40" s="34" t="s">
        <v>15</v>
      </c>
      <c r="R40" s="36">
        <f t="shared" si="4"/>
        <v>20.94</v>
      </c>
      <c r="S40" s="37">
        <v>20.9</v>
      </c>
      <c r="T40" s="81">
        <v>0.1</v>
      </c>
      <c r="U40" s="34" t="s">
        <v>75</v>
      </c>
      <c r="V40" s="37">
        <f t="shared" si="9"/>
        <v>4.00000000000027E-2</v>
      </c>
      <c r="W40" s="67">
        <v>0.43</v>
      </c>
    </row>
    <row r="41" spans="1:23" x14ac:dyDescent="0.25">
      <c r="A41" s="31" t="s">
        <v>24</v>
      </c>
      <c r="B41" s="32" t="s">
        <v>13</v>
      </c>
      <c r="C41" s="33">
        <v>63</v>
      </c>
      <c r="D41" s="33" t="s">
        <v>18</v>
      </c>
      <c r="E41" s="34" t="s">
        <v>15</v>
      </c>
      <c r="F41" s="36">
        <v>14.38</v>
      </c>
      <c r="G41" s="37">
        <v>14.39</v>
      </c>
      <c r="H41" s="37">
        <v>0.15</v>
      </c>
      <c r="I41" s="41">
        <v>4</v>
      </c>
      <c r="J41" s="37"/>
      <c r="K41" s="67">
        <v>-7.0000000000000007E-2</v>
      </c>
      <c r="M41" s="31" t="s">
        <v>24</v>
      </c>
      <c r="N41" s="32" t="s">
        <v>13</v>
      </c>
      <c r="O41" s="33">
        <v>63</v>
      </c>
      <c r="P41" s="33" t="s">
        <v>18</v>
      </c>
      <c r="Q41" s="34" t="s">
        <v>15</v>
      </c>
      <c r="R41" s="36">
        <f t="shared" si="4"/>
        <v>14.38</v>
      </c>
      <c r="S41" s="37">
        <v>14.37</v>
      </c>
      <c r="T41" s="81">
        <v>0.08</v>
      </c>
      <c r="U41" s="34" t="s">
        <v>75</v>
      </c>
      <c r="V41" s="37">
        <f t="shared" si="9"/>
        <v>1.0000000000001563E-2</v>
      </c>
      <c r="W41" s="67">
        <v>0.12</v>
      </c>
    </row>
    <row r="42" spans="1:23" x14ac:dyDescent="0.25">
      <c r="A42" s="31" t="s">
        <v>20</v>
      </c>
      <c r="B42" s="32" t="s">
        <v>13</v>
      </c>
      <c r="C42" s="33">
        <v>64</v>
      </c>
      <c r="D42" s="33" t="s">
        <v>18</v>
      </c>
      <c r="E42" s="34" t="s">
        <v>15</v>
      </c>
      <c r="F42" s="36">
        <v>0.49</v>
      </c>
      <c r="G42" s="37">
        <v>0.54</v>
      </c>
      <c r="H42" s="37">
        <v>0.15</v>
      </c>
      <c r="I42" s="41">
        <v>4</v>
      </c>
      <c r="J42" s="37"/>
      <c r="K42" s="67">
        <v>-0.33</v>
      </c>
      <c r="M42" s="31" t="s">
        <v>20</v>
      </c>
      <c r="N42" s="32" t="s">
        <v>13</v>
      </c>
      <c r="O42" s="33">
        <v>64</v>
      </c>
      <c r="P42" s="33" t="s">
        <v>18</v>
      </c>
      <c r="Q42" s="34" t="s">
        <v>15</v>
      </c>
      <c r="R42" s="36">
        <f t="shared" si="4"/>
        <v>0.49</v>
      </c>
      <c r="S42" s="37">
        <v>0.53129999999999999</v>
      </c>
      <c r="T42" s="81">
        <v>4.7699999999999999E-2</v>
      </c>
      <c r="U42" s="34" t="s">
        <v>75</v>
      </c>
      <c r="V42" s="37">
        <f t="shared" si="9"/>
        <v>-4.1300000000000003E-2</v>
      </c>
      <c r="W42" s="67">
        <v>-0.87</v>
      </c>
    </row>
    <row r="43" spans="1:23" x14ac:dyDescent="0.25">
      <c r="A43" s="31" t="s">
        <v>19</v>
      </c>
      <c r="B43" s="32" t="s">
        <v>13</v>
      </c>
      <c r="C43" s="33">
        <v>65</v>
      </c>
      <c r="D43" s="33" t="s">
        <v>18</v>
      </c>
      <c r="E43" s="34" t="s">
        <v>15</v>
      </c>
      <c r="F43" s="36">
        <v>8.0399999999999991</v>
      </c>
      <c r="G43" s="37">
        <v>8.0399999999999991</v>
      </c>
      <c r="H43" s="37">
        <v>0.15</v>
      </c>
      <c r="I43" s="41">
        <v>4</v>
      </c>
      <c r="J43" s="37"/>
      <c r="K43" s="67">
        <v>0</v>
      </c>
      <c r="M43" s="31" t="s">
        <v>19</v>
      </c>
      <c r="N43" s="32" t="s">
        <v>13</v>
      </c>
      <c r="O43" s="33">
        <v>65</v>
      </c>
      <c r="P43" s="33" t="s">
        <v>18</v>
      </c>
      <c r="Q43" s="34" t="s">
        <v>15</v>
      </c>
      <c r="R43" s="36">
        <f t="shared" si="4"/>
        <v>8.0399999999999991</v>
      </c>
      <c r="S43" s="37">
        <v>8.0259999999999998</v>
      </c>
      <c r="T43" s="81">
        <v>7.1999999999999995E-2</v>
      </c>
      <c r="U43" s="34" t="s">
        <v>75</v>
      </c>
      <c r="V43" s="37">
        <f t="shared" si="9"/>
        <v>1.3999999999999346E-2</v>
      </c>
      <c r="W43" s="67">
        <v>0.19</v>
      </c>
    </row>
    <row r="44" spans="1:23" x14ac:dyDescent="0.25">
      <c r="A44" s="31" t="s">
        <v>17</v>
      </c>
      <c r="B44" s="32" t="s">
        <v>13</v>
      </c>
      <c r="C44" s="33">
        <v>66</v>
      </c>
      <c r="D44" s="33" t="s">
        <v>18</v>
      </c>
      <c r="E44" s="34" t="s">
        <v>15</v>
      </c>
      <c r="F44" s="36">
        <v>6.56</v>
      </c>
      <c r="G44" s="37">
        <v>6.59</v>
      </c>
      <c r="H44" s="37">
        <v>0.15</v>
      </c>
      <c r="I44" s="41">
        <v>4</v>
      </c>
      <c r="J44" s="37"/>
      <c r="K44" s="67">
        <v>-0.2</v>
      </c>
      <c r="M44" s="31" t="s">
        <v>17</v>
      </c>
      <c r="N44" s="32" t="s">
        <v>13</v>
      </c>
      <c r="O44" s="33">
        <v>66</v>
      </c>
      <c r="P44" s="33" t="s">
        <v>18</v>
      </c>
      <c r="Q44" s="34" t="s">
        <v>15</v>
      </c>
      <c r="R44" s="36">
        <f t="shared" si="4"/>
        <v>6.56</v>
      </c>
      <c r="S44" s="37">
        <v>6.5570000000000004</v>
      </c>
      <c r="T44" s="81">
        <v>8.6999999999999994E-2</v>
      </c>
      <c r="U44" s="34" t="s">
        <v>75</v>
      </c>
      <c r="V44" s="37">
        <f t="shared" si="9"/>
        <v>2.9999999999992255E-3</v>
      </c>
      <c r="W44" s="67">
        <v>0.03</v>
      </c>
    </row>
    <row r="45" spans="1:23" x14ac:dyDescent="0.25">
      <c r="A45" s="31" t="s">
        <v>26</v>
      </c>
      <c r="B45" s="32" t="s">
        <v>13</v>
      </c>
      <c r="C45" s="33">
        <v>67</v>
      </c>
      <c r="D45" s="33" t="s">
        <v>14</v>
      </c>
      <c r="E45" s="34" t="s">
        <v>15</v>
      </c>
      <c r="F45" s="40">
        <v>3.5</v>
      </c>
      <c r="G45" s="37">
        <v>3.41</v>
      </c>
      <c r="H45" s="37">
        <f>G45*0.05</f>
        <v>0.17050000000000001</v>
      </c>
      <c r="I45" s="41">
        <v>4</v>
      </c>
      <c r="J45" s="41"/>
      <c r="K45" s="67">
        <v>0.53</v>
      </c>
      <c r="M45" s="31" t="s">
        <v>26</v>
      </c>
      <c r="N45" s="32" t="s">
        <v>13</v>
      </c>
      <c r="O45" s="33">
        <v>67</v>
      </c>
      <c r="P45" s="33" t="s">
        <v>14</v>
      </c>
      <c r="Q45" s="34" t="s">
        <v>15</v>
      </c>
      <c r="R45" s="40">
        <f t="shared" si="4"/>
        <v>3.5</v>
      </c>
      <c r="S45" s="37">
        <v>3.4750000000000001</v>
      </c>
      <c r="T45" s="81">
        <v>8.5999999999999993E-2</v>
      </c>
      <c r="U45" s="34" t="s">
        <v>75</v>
      </c>
      <c r="V45" s="41">
        <f>((R45-S45)/S45)*100</f>
        <v>0.71942446043165209</v>
      </c>
      <c r="W45" s="67">
        <v>0.28999999999999998</v>
      </c>
    </row>
    <row r="46" spans="1:23" ht="15.75" thickBot="1" x14ac:dyDescent="0.3">
      <c r="A46" s="69" t="s">
        <v>20</v>
      </c>
      <c r="B46" s="70" t="s">
        <v>13</v>
      </c>
      <c r="C46" s="71">
        <v>68</v>
      </c>
      <c r="D46" s="71" t="s">
        <v>14</v>
      </c>
      <c r="E46" s="72" t="s">
        <v>15</v>
      </c>
      <c r="F46" s="80">
        <v>6.6</v>
      </c>
      <c r="G46" s="74">
        <v>6.47</v>
      </c>
      <c r="H46" s="74">
        <f>G46*0.05</f>
        <v>0.32350000000000001</v>
      </c>
      <c r="I46" s="75">
        <v>4</v>
      </c>
      <c r="J46" s="75"/>
      <c r="K46" s="76">
        <v>0.4</v>
      </c>
      <c r="M46" s="69" t="s">
        <v>20</v>
      </c>
      <c r="N46" s="70" t="s">
        <v>13</v>
      </c>
      <c r="O46" s="71">
        <v>68</v>
      </c>
      <c r="P46" s="71" t="s">
        <v>14</v>
      </c>
      <c r="Q46" s="72" t="s">
        <v>15</v>
      </c>
      <c r="R46" s="80">
        <f t="shared" si="4"/>
        <v>6.6</v>
      </c>
      <c r="S46" s="74">
        <v>6.5890000000000004</v>
      </c>
      <c r="T46" s="82">
        <v>0.106</v>
      </c>
      <c r="U46" s="72" t="s">
        <v>75</v>
      </c>
      <c r="V46" s="75">
        <f t="shared" ref="V46" si="10">((R46-S46)/S46)*100</f>
        <v>0.16694490818028884</v>
      </c>
      <c r="W46" s="76">
        <v>0.1</v>
      </c>
    </row>
    <row r="48" spans="1:23" x14ac:dyDescent="0.25">
      <c r="W48" s="46"/>
    </row>
    <row r="50" spans="11:11" x14ac:dyDescent="0.25">
      <c r="K50" s="46"/>
    </row>
  </sheetData>
  <sheetProtection algorithmName="SHA-512" hashValue="1lOESOKQTP3F+RoYCY43baZSrN7l+8UAtoGtbAADB3bo0BPvuEYdRNc4ZlFEabPzK3khsKrWMXAQ0E9Sg+vv+A==" saltValue="Y2IPtnM1NY1XMRZbr1EpRA==" spinCount="100000" sheet="1" objects="1" scenarios="1" selectLockedCells="1" selectUnlockedCells="1"/>
  <mergeCells count="3">
    <mergeCell ref="A2:K2"/>
    <mergeCell ref="A8:K8"/>
    <mergeCell ref="M8:W8"/>
  </mergeCells>
  <conditionalFormatting sqref="K14:K46 W21:W46">
    <cfRule type="cellIs" dxfId="137" priority="13" stopIfTrue="1" operator="between">
      <formula>-2</formula>
      <formula>2</formula>
    </cfRule>
    <cfRule type="cellIs" dxfId="136" priority="14" stopIfTrue="1" operator="between">
      <formula>-3</formula>
      <formula>3</formula>
    </cfRule>
    <cfRule type="cellIs" dxfId="135" priority="15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8BE29-645E-4167-BB2D-0EB0516317B4}">
  <sheetPr>
    <pageSetUpPr fitToPage="1"/>
  </sheetPr>
  <dimension ref="A1:W30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193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42</v>
      </c>
      <c r="B14" s="24" t="s">
        <v>13</v>
      </c>
      <c r="C14" s="15">
        <v>30</v>
      </c>
      <c r="D14" s="15" t="s">
        <v>29</v>
      </c>
      <c r="E14" s="14" t="s">
        <v>30</v>
      </c>
      <c r="F14" s="25">
        <v>61.9</v>
      </c>
      <c r="G14" s="25">
        <v>60.13</v>
      </c>
      <c r="H14" s="17">
        <f>0.05*G14</f>
        <v>3.0065000000000004</v>
      </c>
      <c r="I14" s="19">
        <v>4</v>
      </c>
      <c r="J14" s="19">
        <f t="shared" ref="J14:J16" si="0">((F14-G14)/G14)*100</f>
        <v>2.9436221520039845</v>
      </c>
      <c r="K14" s="67">
        <v>0.59</v>
      </c>
      <c r="M14" s="13" t="s">
        <v>42</v>
      </c>
      <c r="N14" s="14" t="s">
        <v>13</v>
      </c>
      <c r="O14" s="14">
        <v>30</v>
      </c>
      <c r="P14" s="15" t="s">
        <v>29</v>
      </c>
      <c r="Q14" s="14" t="s">
        <v>30</v>
      </c>
      <c r="R14" s="25">
        <f>F14</f>
        <v>61.9</v>
      </c>
      <c r="S14" s="25">
        <v>60</v>
      </c>
      <c r="T14" s="16">
        <v>1.84</v>
      </c>
      <c r="U14" s="14"/>
      <c r="V14" s="18"/>
      <c r="W14" s="67">
        <v>1.03</v>
      </c>
    </row>
    <row r="15" spans="1:23" x14ac:dyDescent="0.25">
      <c r="A15" s="13" t="s">
        <v>41</v>
      </c>
      <c r="B15" s="24" t="s">
        <v>13</v>
      </c>
      <c r="C15" s="15">
        <v>31</v>
      </c>
      <c r="D15" s="15" t="s">
        <v>29</v>
      </c>
      <c r="E15" s="14" t="s">
        <v>30</v>
      </c>
      <c r="F15" s="25">
        <v>101.1</v>
      </c>
      <c r="G15" s="28">
        <v>97.71</v>
      </c>
      <c r="H15" s="17">
        <f t="shared" ref="H15:H16" si="1">0.05*G15</f>
        <v>4.8855000000000004</v>
      </c>
      <c r="I15" s="19">
        <v>4</v>
      </c>
      <c r="J15" s="19">
        <f t="shared" si="0"/>
        <v>3.469450414491865</v>
      </c>
      <c r="K15" s="67">
        <v>0.69</v>
      </c>
      <c r="M15" s="13" t="s">
        <v>41</v>
      </c>
      <c r="N15" s="14" t="s">
        <v>13</v>
      </c>
      <c r="O15" s="14">
        <v>31</v>
      </c>
      <c r="P15" s="15" t="s">
        <v>29</v>
      </c>
      <c r="Q15" s="14" t="s">
        <v>30</v>
      </c>
      <c r="R15" s="25">
        <f t="shared" ref="R15:R26" si="2">F15</f>
        <v>101.1</v>
      </c>
      <c r="S15" s="25">
        <v>99.38</v>
      </c>
      <c r="T15" s="16">
        <v>2.3199999999999998</v>
      </c>
      <c r="U15" s="14"/>
      <c r="V15" s="18"/>
      <c r="W15" s="67">
        <v>0.74</v>
      </c>
    </row>
    <row r="16" spans="1:23" x14ac:dyDescent="0.25">
      <c r="A16" s="13" t="s">
        <v>40</v>
      </c>
      <c r="B16" s="24" t="s">
        <v>13</v>
      </c>
      <c r="C16" s="15">
        <v>32</v>
      </c>
      <c r="D16" s="15" t="s">
        <v>29</v>
      </c>
      <c r="E16" s="14" t="s">
        <v>30</v>
      </c>
      <c r="F16" s="25">
        <v>196.8</v>
      </c>
      <c r="G16" s="28">
        <v>185.19</v>
      </c>
      <c r="H16" s="17">
        <f t="shared" si="1"/>
        <v>9.259500000000001</v>
      </c>
      <c r="I16" s="19">
        <v>4</v>
      </c>
      <c r="J16" s="19">
        <f t="shared" si="0"/>
        <v>6.2692369998380109</v>
      </c>
      <c r="K16" s="67">
        <v>1.25</v>
      </c>
      <c r="M16" s="13" t="s">
        <v>40</v>
      </c>
      <c r="N16" s="14" t="s">
        <v>13</v>
      </c>
      <c r="O16" s="14">
        <v>32</v>
      </c>
      <c r="P16" s="15" t="s">
        <v>29</v>
      </c>
      <c r="Q16" s="14" t="s">
        <v>30</v>
      </c>
      <c r="R16" s="25">
        <f t="shared" si="2"/>
        <v>196.8</v>
      </c>
      <c r="S16" s="25">
        <v>187.9</v>
      </c>
      <c r="T16" s="16">
        <v>7.7</v>
      </c>
      <c r="U16" s="14"/>
      <c r="V16" s="18"/>
      <c r="W16" s="67">
        <v>1.1599999999999999</v>
      </c>
    </row>
    <row r="17" spans="1:23" x14ac:dyDescent="0.25">
      <c r="A17" s="13" t="s">
        <v>39</v>
      </c>
      <c r="B17" s="24" t="s">
        <v>13</v>
      </c>
      <c r="C17" s="15">
        <v>33</v>
      </c>
      <c r="D17" s="15" t="s">
        <v>29</v>
      </c>
      <c r="E17" s="14" t="s">
        <v>30</v>
      </c>
      <c r="F17" s="25">
        <v>17.7</v>
      </c>
      <c r="G17" s="28">
        <v>16.190000000000001</v>
      </c>
      <c r="H17" s="17"/>
      <c r="I17" s="19"/>
      <c r="J17" s="19"/>
      <c r="K17" s="29"/>
      <c r="M17" s="13" t="s">
        <v>39</v>
      </c>
      <c r="N17" s="14" t="s">
        <v>13</v>
      </c>
      <c r="O17" s="14">
        <v>33</v>
      </c>
      <c r="P17" s="15" t="s">
        <v>29</v>
      </c>
      <c r="Q17" s="14" t="s">
        <v>30</v>
      </c>
      <c r="R17" s="25">
        <f t="shared" si="2"/>
        <v>17.7</v>
      </c>
      <c r="S17" s="16"/>
      <c r="T17" s="16"/>
      <c r="U17" s="14"/>
      <c r="V17" s="18"/>
      <c r="W17" s="29"/>
    </row>
    <row r="18" spans="1:23" x14ac:dyDescent="0.25">
      <c r="A18" s="13" t="s">
        <v>38</v>
      </c>
      <c r="B18" s="24" t="s">
        <v>13</v>
      </c>
      <c r="C18" s="15">
        <v>34</v>
      </c>
      <c r="D18" s="15" t="s">
        <v>29</v>
      </c>
      <c r="E18" s="14" t="s">
        <v>30</v>
      </c>
      <c r="F18" s="25">
        <v>17.100000000000001</v>
      </c>
      <c r="G18" s="28">
        <v>14.19</v>
      </c>
      <c r="H18" s="17"/>
      <c r="I18" s="19"/>
      <c r="J18" s="19"/>
      <c r="K18" s="29"/>
      <c r="M18" s="13" t="s">
        <v>38</v>
      </c>
      <c r="N18" s="14" t="s">
        <v>13</v>
      </c>
      <c r="O18" s="14">
        <v>34</v>
      </c>
      <c r="P18" s="15" t="s">
        <v>29</v>
      </c>
      <c r="Q18" s="14" t="s">
        <v>30</v>
      </c>
      <c r="R18" s="25">
        <f t="shared" si="2"/>
        <v>17.100000000000001</v>
      </c>
      <c r="S18" s="16"/>
      <c r="T18" s="16"/>
      <c r="U18" s="14"/>
      <c r="V18" s="18"/>
      <c r="W18" s="29"/>
    </row>
    <row r="19" spans="1:23" x14ac:dyDescent="0.25">
      <c r="A19" s="13" t="s">
        <v>37</v>
      </c>
      <c r="B19" s="24" t="s">
        <v>13</v>
      </c>
      <c r="C19" s="15">
        <v>35</v>
      </c>
      <c r="D19" s="15" t="s">
        <v>29</v>
      </c>
      <c r="E19" s="14" t="s">
        <v>30</v>
      </c>
      <c r="F19" s="25">
        <v>21.2</v>
      </c>
      <c r="G19" s="28">
        <v>19.52</v>
      </c>
      <c r="H19" s="17"/>
      <c r="I19" s="19"/>
      <c r="J19" s="19"/>
      <c r="K19" s="29"/>
      <c r="M19" s="13" t="s">
        <v>37</v>
      </c>
      <c r="N19" s="14" t="s">
        <v>13</v>
      </c>
      <c r="O19" s="14">
        <v>35</v>
      </c>
      <c r="P19" s="15" t="s">
        <v>29</v>
      </c>
      <c r="Q19" s="14" t="s">
        <v>30</v>
      </c>
      <c r="R19" s="25">
        <f t="shared" si="2"/>
        <v>21.2</v>
      </c>
      <c r="S19" s="16"/>
      <c r="T19" s="16"/>
      <c r="U19" s="14"/>
      <c r="V19" s="18"/>
      <c r="W19" s="29"/>
    </row>
    <row r="20" spans="1:23" x14ac:dyDescent="0.25">
      <c r="A20" s="13" t="s">
        <v>36</v>
      </c>
      <c r="B20" s="24" t="s">
        <v>13</v>
      </c>
      <c r="C20" s="15">
        <v>36</v>
      </c>
      <c r="D20" s="15" t="s">
        <v>29</v>
      </c>
      <c r="E20" s="14" t="s">
        <v>30</v>
      </c>
      <c r="F20" s="25">
        <v>70.8</v>
      </c>
      <c r="G20" s="28">
        <v>86.45</v>
      </c>
      <c r="H20" s="17"/>
      <c r="I20" s="19"/>
      <c r="J20" s="19"/>
      <c r="K20" s="29"/>
      <c r="M20" s="13" t="s">
        <v>36</v>
      </c>
      <c r="N20" s="14" t="s">
        <v>13</v>
      </c>
      <c r="O20" s="14">
        <v>36</v>
      </c>
      <c r="P20" s="15" t="s">
        <v>29</v>
      </c>
      <c r="Q20" s="14" t="s">
        <v>30</v>
      </c>
      <c r="R20" s="25">
        <f t="shared" si="2"/>
        <v>70.8</v>
      </c>
      <c r="S20" s="16"/>
      <c r="T20" s="16"/>
      <c r="U20" s="14"/>
      <c r="V20" s="18"/>
      <c r="W20" s="29"/>
    </row>
    <row r="21" spans="1:23" x14ac:dyDescent="0.25">
      <c r="A21" s="13" t="s">
        <v>35</v>
      </c>
      <c r="B21" s="24" t="s">
        <v>13</v>
      </c>
      <c r="C21" s="15">
        <v>37</v>
      </c>
      <c r="D21" s="15" t="s">
        <v>29</v>
      </c>
      <c r="E21" s="14" t="s">
        <v>30</v>
      </c>
      <c r="F21" s="25">
        <v>86</v>
      </c>
      <c r="G21" s="28">
        <v>108.23</v>
      </c>
      <c r="H21" s="17"/>
      <c r="I21" s="19"/>
      <c r="J21" s="19"/>
      <c r="K21" s="29"/>
      <c r="M21" s="13" t="s">
        <v>35</v>
      </c>
      <c r="N21" s="14" t="s">
        <v>13</v>
      </c>
      <c r="O21" s="14">
        <v>37</v>
      </c>
      <c r="P21" s="15" t="s">
        <v>29</v>
      </c>
      <c r="Q21" s="14" t="s">
        <v>30</v>
      </c>
      <c r="R21" s="25">
        <f t="shared" si="2"/>
        <v>86</v>
      </c>
      <c r="S21" s="16"/>
      <c r="T21" s="16"/>
      <c r="U21" s="14"/>
      <c r="V21" s="18"/>
      <c r="W21" s="29"/>
    </row>
    <row r="22" spans="1:23" x14ac:dyDescent="0.25">
      <c r="A22" s="13" t="s">
        <v>34</v>
      </c>
      <c r="B22" s="24" t="s">
        <v>13</v>
      </c>
      <c r="C22" s="15">
        <v>38</v>
      </c>
      <c r="D22" s="15" t="s">
        <v>29</v>
      </c>
      <c r="E22" s="14" t="s">
        <v>30</v>
      </c>
      <c r="F22" s="25">
        <v>101</v>
      </c>
      <c r="G22" s="28">
        <v>130</v>
      </c>
      <c r="H22" s="17"/>
      <c r="I22" s="19"/>
      <c r="J22" s="19"/>
      <c r="K22" s="29"/>
      <c r="M22" s="13" t="s">
        <v>34</v>
      </c>
      <c r="N22" s="14" t="s">
        <v>13</v>
      </c>
      <c r="O22" s="14">
        <v>38</v>
      </c>
      <c r="P22" s="15" t="s">
        <v>29</v>
      </c>
      <c r="Q22" s="14" t="s">
        <v>30</v>
      </c>
      <c r="R22" s="25">
        <f t="shared" si="2"/>
        <v>101</v>
      </c>
      <c r="S22" s="16"/>
      <c r="T22" s="16"/>
      <c r="U22" s="14"/>
      <c r="V22" s="18"/>
      <c r="W22" s="29"/>
    </row>
    <row r="23" spans="1:23" x14ac:dyDescent="0.25">
      <c r="A23" s="13" t="s">
        <v>33</v>
      </c>
      <c r="B23" s="24" t="s">
        <v>13</v>
      </c>
      <c r="C23" s="15">
        <v>39</v>
      </c>
      <c r="D23" s="15" t="s">
        <v>29</v>
      </c>
      <c r="E23" s="14" t="s">
        <v>30</v>
      </c>
      <c r="F23" s="25">
        <v>296.2</v>
      </c>
      <c r="G23" s="28">
        <v>251.09</v>
      </c>
      <c r="H23" s="17"/>
      <c r="I23" s="19"/>
      <c r="J23" s="19"/>
      <c r="K23" s="29"/>
      <c r="M23" s="13" t="s">
        <v>33</v>
      </c>
      <c r="N23" s="14" t="s">
        <v>13</v>
      </c>
      <c r="O23" s="14">
        <v>39</v>
      </c>
      <c r="P23" s="15" t="s">
        <v>29</v>
      </c>
      <c r="Q23" s="14" t="s">
        <v>30</v>
      </c>
      <c r="R23" s="25">
        <f t="shared" si="2"/>
        <v>296.2</v>
      </c>
      <c r="S23" s="16"/>
      <c r="T23" s="16"/>
      <c r="U23" s="14"/>
      <c r="V23" s="18"/>
      <c r="W23" s="29"/>
    </row>
    <row r="24" spans="1:23" x14ac:dyDescent="0.25">
      <c r="A24" s="13" t="s">
        <v>32</v>
      </c>
      <c r="B24" s="24" t="s">
        <v>13</v>
      </c>
      <c r="C24" s="15">
        <v>40</v>
      </c>
      <c r="D24" s="15" t="s">
        <v>29</v>
      </c>
      <c r="E24" s="14" t="s">
        <v>30</v>
      </c>
      <c r="F24" s="25">
        <v>217.2</v>
      </c>
      <c r="G24" s="28">
        <v>184.27</v>
      </c>
      <c r="H24" s="17"/>
      <c r="I24" s="19"/>
      <c r="J24" s="19"/>
      <c r="K24" s="29"/>
      <c r="M24" s="13" t="s">
        <v>32</v>
      </c>
      <c r="N24" s="14" t="s">
        <v>13</v>
      </c>
      <c r="O24" s="14">
        <v>40</v>
      </c>
      <c r="P24" s="15" t="s">
        <v>29</v>
      </c>
      <c r="Q24" s="14" t="s">
        <v>30</v>
      </c>
      <c r="R24" s="25">
        <f t="shared" si="2"/>
        <v>217.2</v>
      </c>
      <c r="S24" s="16"/>
      <c r="T24" s="16"/>
      <c r="U24" s="14"/>
      <c r="V24" s="18"/>
      <c r="W24" s="29"/>
    </row>
    <row r="25" spans="1:23" x14ac:dyDescent="0.25">
      <c r="A25" s="13" t="s">
        <v>31</v>
      </c>
      <c r="B25" s="24" t="s">
        <v>13</v>
      </c>
      <c r="C25" s="15">
        <v>41</v>
      </c>
      <c r="D25" s="15" t="s">
        <v>29</v>
      </c>
      <c r="E25" s="14" t="s">
        <v>30</v>
      </c>
      <c r="F25" s="25">
        <v>264</v>
      </c>
      <c r="G25" s="28">
        <v>210.23</v>
      </c>
      <c r="H25" s="17"/>
      <c r="I25" s="19"/>
      <c r="J25" s="19"/>
      <c r="K25" s="29"/>
      <c r="M25" s="13" t="s">
        <v>31</v>
      </c>
      <c r="N25" s="14" t="s">
        <v>13</v>
      </c>
      <c r="O25" s="14">
        <v>41</v>
      </c>
      <c r="P25" s="15" t="s">
        <v>29</v>
      </c>
      <c r="Q25" s="14" t="s">
        <v>30</v>
      </c>
      <c r="R25" s="25">
        <f t="shared" si="2"/>
        <v>264</v>
      </c>
      <c r="S25" s="25"/>
      <c r="T25" s="16"/>
      <c r="U25" s="14"/>
      <c r="V25" s="18"/>
      <c r="W25" s="29"/>
    </row>
    <row r="26" spans="1:23" ht="15.75" thickBot="1" x14ac:dyDescent="0.3">
      <c r="A26" s="86" t="s">
        <v>28</v>
      </c>
      <c r="B26" s="87" t="s">
        <v>13</v>
      </c>
      <c r="C26" s="88">
        <v>42</v>
      </c>
      <c r="D26" s="88" t="s">
        <v>29</v>
      </c>
      <c r="E26" s="89" t="s">
        <v>30</v>
      </c>
      <c r="F26" s="90">
        <v>100.6</v>
      </c>
      <c r="G26" s="91">
        <v>97.71</v>
      </c>
      <c r="H26" s="92">
        <f t="shared" ref="H26" si="3">0.05*G26</f>
        <v>4.8855000000000004</v>
      </c>
      <c r="I26" s="93">
        <v>4</v>
      </c>
      <c r="J26" s="93">
        <f t="shared" ref="J26" si="4">((F26-G26)/G26)*100</f>
        <v>2.9577320642718252</v>
      </c>
      <c r="K26" s="76">
        <v>0.59</v>
      </c>
      <c r="M26" s="86" t="s">
        <v>28</v>
      </c>
      <c r="N26" s="89" t="s">
        <v>13</v>
      </c>
      <c r="O26" s="89">
        <v>42</v>
      </c>
      <c r="P26" s="88" t="s">
        <v>29</v>
      </c>
      <c r="Q26" s="89" t="s">
        <v>30</v>
      </c>
      <c r="R26" s="90">
        <f t="shared" si="2"/>
        <v>100.6</v>
      </c>
      <c r="S26" s="90">
        <v>102.2</v>
      </c>
      <c r="T26" s="94">
        <v>5.4</v>
      </c>
      <c r="U26" s="89"/>
      <c r="V26" s="95"/>
      <c r="W26" s="76">
        <v>-0.3</v>
      </c>
    </row>
    <row r="28" spans="1:23" x14ac:dyDescent="0.25">
      <c r="W28" s="46"/>
    </row>
    <row r="30" spans="1:23" x14ac:dyDescent="0.25">
      <c r="K30" s="46"/>
    </row>
  </sheetData>
  <sheetProtection algorithmName="SHA-512" hashValue="mqF12tmOJhFDXR+SHHFU/9/3kUoM4lF3Mjw0+KZ5kAr3kRtDREgOPVG+WpyYhO0QWvwgsQIk0/VsAMa6pOAtpg==" saltValue="dQBOE0/YTn/CtOeTZpEv1Q==" spinCount="100000" sheet="1" objects="1" scenarios="1" selectLockedCells="1" selectUnlockedCells="1"/>
  <mergeCells count="3">
    <mergeCell ref="A2:K2"/>
    <mergeCell ref="A8:K8"/>
    <mergeCell ref="M8:W8"/>
  </mergeCells>
  <conditionalFormatting sqref="K14:K16 K26 W26">
    <cfRule type="cellIs" dxfId="134" priority="28" stopIfTrue="1" operator="between">
      <formula>-2</formula>
      <formula>2</formula>
    </cfRule>
    <cfRule type="cellIs" dxfId="133" priority="29" stopIfTrue="1" operator="between">
      <formula>-3</formula>
      <formula>3</formula>
    </cfRule>
    <cfRule type="cellIs" dxfId="132" priority="30" operator="notBetween">
      <formula>-3</formula>
      <formula>3</formula>
    </cfRule>
  </conditionalFormatting>
  <conditionalFormatting sqref="W14:W16">
    <cfRule type="cellIs" dxfId="131" priority="1" stopIfTrue="1" operator="between">
      <formula>-2</formula>
      <formula>2</formula>
    </cfRule>
    <cfRule type="cellIs" dxfId="130" priority="2" stopIfTrue="1" operator="between">
      <formula>-3</formula>
      <formula>3</formula>
    </cfRule>
    <cfRule type="cellIs" dxfId="129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DECA-1031-4FEC-B255-C97DB63A7F0A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223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95.52</v>
      </c>
      <c r="G14" s="28">
        <v>95.253504349000195</v>
      </c>
      <c r="H14" s="17">
        <f>G14*0.025</f>
        <v>2.3813376087250049</v>
      </c>
      <c r="I14" s="14"/>
      <c r="J14" s="18">
        <f>((F14-G14)/G14)*100</f>
        <v>0.27977516714071199</v>
      </c>
      <c r="K14" s="26">
        <f>(F14-G14)/H14</f>
        <v>0.1119100668562848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</v>
      </c>
      <c r="G15" s="28">
        <v>78.2</v>
      </c>
      <c r="H15" s="17">
        <f>2/2</f>
        <v>1</v>
      </c>
      <c r="I15" s="14"/>
      <c r="J15" s="22">
        <f>F15-G15</f>
        <v>-0.20000000000000284</v>
      </c>
      <c r="K15" s="26">
        <f t="shared" ref="K15:K28" si="0">(F15-G15)/H15</f>
        <v>-0.20000000000000284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8.18</v>
      </c>
      <c r="G16" s="17">
        <v>8.2244046576805463</v>
      </c>
      <c r="H16" s="17">
        <f>G16*((14-0.53*G16)/200)</f>
        <v>0.39646012130845293</v>
      </c>
      <c r="I16" s="14"/>
      <c r="J16" s="18">
        <f>((F16-G16)/G16)*100</f>
        <v>-0.53991333754569437</v>
      </c>
      <c r="K16" s="26">
        <f>(F16-G16)/H16</f>
        <v>-0.11200283532678176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8.31</v>
      </c>
      <c r="G17" s="17">
        <v>8.1635935631018413</v>
      </c>
      <c r="H17" s="17">
        <f t="shared" ref="H17" si="1">G17*((14-0.53*G17)/200)</f>
        <v>0.39484426077880669</v>
      </c>
      <c r="I17" s="14"/>
      <c r="J17" s="18">
        <f>((F17-G17)/G17)*100</f>
        <v>1.7934067364633792</v>
      </c>
      <c r="K17" s="26">
        <f>(F17-G17)/H17</f>
        <v>0.37079540325439025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16">
        <v>11.2</v>
      </c>
      <c r="G18" s="28">
        <v>11.347217742739231</v>
      </c>
      <c r="H18" s="17">
        <f t="shared" ref="H18:H19" si="2">G18*((14-0.53*G18)/200)</f>
        <v>0.45309296316373576</v>
      </c>
      <c r="I18" s="14"/>
      <c r="J18" s="18">
        <f t="shared" ref="J18:J20" si="3">((F18-G18)/G18)*100</f>
        <v>-1.2973906562552036</v>
      </c>
      <c r="K18" s="26">
        <f t="shared" ref="K18:K20" si="4">(F18-G18)/H18</f>
        <v>-0.32491730110147571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16">
        <v>11</v>
      </c>
      <c r="G19" s="28">
        <v>11.344217958377802</v>
      </c>
      <c r="H19" s="17">
        <f t="shared" si="2"/>
        <v>0.45306336220541532</v>
      </c>
      <c r="I19" s="14"/>
      <c r="J19" s="18">
        <f t="shared" si="3"/>
        <v>-3.034303110542711</v>
      </c>
      <c r="K19" s="26">
        <f t="shared" si="4"/>
        <v>-0.75975677375946538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10.42</v>
      </c>
      <c r="G20" s="17">
        <v>10.71</v>
      </c>
      <c r="H20" s="17">
        <f>G20*0.05</f>
        <v>0.53550000000000009</v>
      </c>
      <c r="I20" s="14"/>
      <c r="J20" s="18">
        <f t="shared" si="3"/>
        <v>-2.7077497665733046</v>
      </c>
      <c r="K20" s="26">
        <f t="shared" si="4"/>
        <v>-0.54154995331466083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6.9</v>
      </c>
      <c r="G21" s="36">
        <v>7.1553479949391274</v>
      </c>
      <c r="H21" s="37">
        <f>G21*0.075/2</f>
        <v>0.26832554981021728</v>
      </c>
      <c r="I21" s="34"/>
      <c r="J21" s="38">
        <f t="shared" ref="J21:J28" si="5">((F21-G21)/G21)*100</f>
        <v>-3.5686313945838966</v>
      </c>
      <c r="K21" s="67">
        <f t="shared" si="0"/>
        <v>-0.95163503855570575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9">
        <v>8.1999999999999993</v>
      </c>
      <c r="G22" s="36">
        <v>8.6284103702402533</v>
      </c>
      <c r="H22" s="37">
        <f t="shared" ref="H22:H23" si="6">G22*0.075/2</f>
        <v>0.32356538888400949</v>
      </c>
      <c r="I22" s="41"/>
      <c r="J22" s="38">
        <f t="shared" si="5"/>
        <v>-4.9651135244779177</v>
      </c>
      <c r="K22" s="67">
        <f t="shared" si="0"/>
        <v>-1.3240302731941114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9">
        <v>16.7</v>
      </c>
      <c r="G23" s="36">
        <v>17.633873679801333</v>
      </c>
      <c r="H23" s="37">
        <f t="shared" si="6"/>
        <v>0.66127026299254998</v>
      </c>
      <c r="I23" s="41"/>
      <c r="J23" s="38">
        <f t="shared" si="5"/>
        <v>-5.2959077328031245</v>
      </c>
      <c r="K23" s="67">
        <f t="shared" si="0"/>
        <v>-1.4122420620808331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 t="s">
        <v>81</v>
      </c>
      <c r="G24" s="40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 t="s">
        <v>81</v>
      </c>
      <c r="G25" s="40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9">
        <v>81.5</v>
      </c>
      <c r="G26" s="36">
        <v>79.453945150667124</v>
      </c>
      <c r="H26" s="37">
        <f>G26*0.025</f>
        <v>1.9863486287666783</v>
      </c>
      <c r="I26" s="41"/>
      <c r="J26" s="38">
        <f t="shared" si="5"/>
        <v>2.57514569660824</v>
      </c>
      <c r="K26" s="67">
        <f t="shared" si="0"/>
        <v>1.0300582786432959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42">
        <v>102</v>
      </c>
      <c r="G27" s="40">
        <v>100.25789326015972</v>
      </c>
      <c r="H27" s="37">
        <f t="shared" ref="H27:H28" si="7">G27*0.025</f>
        <v>2.5064473315039932</v>
      </c>
      <c r="I27" s="41"/>
      <c r="J27" s="38">
        <f t="shared" si="5"/>
        <v>1.7376255207354889</v>
      </c>
      <c r="K27" s="67">
        <f t="shared" si="0"/>
        <v>0.69505020829419562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42">
        <v>155</v>
      </c>
      <c r="G28" s="40">
        <v>154.35071987040681</v>
      </c>
      <c r="H28" s="37">
        <f t="shared" si="7"/>
        <v>3.8587679967601702</v>
      </c>
      <c r="I28" s="41"/>
      <c r="J28" s="38">
        <f t="shared" si="5"/>
        <v>0.42065247906736747</v>
      </c>
      <c r="K28" s="67">
        <f t="shared" si="0"/>
        <v>0.16826099162694699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 t="s">
        <v>79</v>
      </c>
      <c r="G29" s="40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 t="s">
        <v>79</v>
      </c>
      <c r="G30" s="40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59.1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-1.7129552635955447</v>
      </c>
      <c r="K31" s="26">
        <v>-0.34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59.1</v>
      </c>
      <c r="S31" s="25">
        <v>60</v>
      </c>
      <c r="T31" s="16">
        <v>1.84</v>
      </c>
      <c r="U31" s="14">
        <v>1</v>
      </c>
      <c r="V31" s="18">
        <f>((R31-S31)/S31)*100</f>
        <v>-1.4999999999999978</v>
      </c>
      <c r="W31" s="67">
        <v>-0.49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25">
        <v>96.6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-1.1360147374884859</v>
      </c>
      <c r="K32" s="26">
        <v>-0.23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25">
        <f t="shared" ref="R32:R43" si="10">F32</f>
        <v>96.6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-2.79734352988529</v>
      </c>
      <c r="W32" s="67">
        <v>-1.2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30">
        <v>182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-1.7225552135644462</v>
      </c>
      <c r="K33" s="26">
        <v>-0.34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30">
        <f t="shared" si="10"/>
        <v>182</v>
      </c>
      <c r="S33" s="25">
        <v>187.9</v>
      </c>
      <c r="T33" s="16">
        <v>7.7</v>
      </c>
      <c r="U33" s="14">
        <v>1</v>
      </c>
      <c r="V33" s="18">
        <f t="shared" si="11"/>
        <v>-3.1399680681213438</v>
      </c>
      <c r="W33" s="67">
        <v>-0.76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16.7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16.7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16">
        <v>17.100000000000001</v>
      </c>
      <c r="G35" s="17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16">
        <f t="shared" si="10"/>
        <v>17.100000000000001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16">
        <v>20.9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16">
        <f t="shared" si="10"/>
        <v>20.9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>
        <v>63.7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16">
        <f t="shared" si="10"/>
        <v>63.7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80.2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16">
        <f t="shared" si="10"/>
        <v>80.2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96.4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96.4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30">
        <v>286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30">
        <f t="shared" si="10"/>
        <v>286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30">
        <v>211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30">
        <f t="shared" si="10"/>
        <v>211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30">
        <v>239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30">
        <f t="shared" si="10"/>
        <v>239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25">
        <v>94.5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-3.2852318084126435</v>
      </c>
      <c r="K43" s="26">
        <v>-0.66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25">
        <f t="shared" si="10"/>
        <v>94.5</v>
      </c>
      <c r="S43" s="25">
        <v>102.2</v>
      </c>
      <c r="T43" s="16">
        <v>5.4</v>
      </c>
      <c r="U43" s="14">
        <v>1</v>
      </c>
      <c r="V43" s="18">
        <f t="shared" si="11"/>
        <v>-7.5342465753424683</v>
      </c>
      <c r="W43" s="67">
        <v>-1.42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106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-1.0270774976657278</v>
      </c>
      <c r="K44" s="67">
        <v>-0.2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106</v>
      </c>
      <c r="S44" s="68">
        <v>106.8</v>
      </c>
      <c r="T44" s="37">
        <v>2.8</v>
      </c>
      <c r="U44" s="34" t="s">
        <v>75</v>
      </c>
      <c r="V44" s="41">
        <f t="shared" si="11"/>
        <v>-0.7490636704119823</v>
      </c>
      <c r="W44" s="67">
        <v>-0.28999999999999998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40">
        <v>39.9</v>
      </c>
      <c r="G45" s="68">
        <v>42.29</v>
      </c>
      <c r="H45" s="37">
        <f>0.05*G45</f>
        <v>2.1145</v>
      </c>
      <c r="I45" s="41">
        <v>4</v>
      </c>
      <c r="J45" s="41">
        <f t="shared" si="13"/>
        <v>-5.651454244502248</v>
      </c>
      <c r="K45" s="67">
        <v>-1.1299999999999999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40">
        <f t="shared" ref="R45:R69" si="14">F45</f>
        <v>39.9</v>
      </c>
      <c r="S45" s="68">
        <v>42.38</v>
      </c>
      <c r="T45" s="37">
        <v>1.85</v>
      </c>
      <c r="U45" s="34" t="s">
        <v>75</v>
      </c>
      <c r="V45" s="41">
        <f t="shared" si="11"/>
        <v>-5.8518168947616891</v>
      </c>
      <c r="W45" s="67">
        <v>-1.34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159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-0.43832185347525909</v>
      </c>
      <c r="K46" s="67">
        <v>-0.08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159</v>
      </c>
      <c r="S46" s="68">
        <v>158.9</v>
      </c>
      <c r="T46" s="37">
        <v>3.6</v>
      </c>
      <c r="U46" s="34" t="s">
        <v>75</v>
      </c>
      <c r="V46" s="41">
        <f t="shared" si="11"/>
        <v>6.2932662051601196E-2</v>
      </c>
      <c r="W46" s="67">
        <v>0.03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>
        <v>81.099999999999994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17.095004331504459</v>
      </c>
      <c r="K47" s="67">
        <v>2.2799999999999998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>
        <f t="shared" si="14"/>
        <v>81.099999999999994</v>
      </c>
      <c r="S47" s="68">
        <v>64.47</v>
      </c>
      <c r="T47" s="37">
        <v>9.86</v>
      </c>
      <c r="U47" s="34" t="s">
        <v>75</v>
      </c>
      <c r="V47" s="41">
        <f t="shared" si="11"/>
        <v>25.794943384519925</v>
      </c>
      <c r="W47" s="67">
        <v>1.69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66">
        <v>112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12.869092008465177</v>
      </c>
      <c r="K48" s="67">
        <v>1.72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66">
        <f t="shared" si="14"/>
        <v>112</v>
      </c>
      <c r="S48" s="68">
        <v>96.58</v>
      </c>
      <c r="T48" s="37">
        <v>8.02</v>
      </c>
      <c r="U48" s="34" t="s">
        <v>75</v>
      </c>
      <c r="V48" s="41">
        <f t="shared" si="11"/>
        <v>15.966038517291366</v>
      </c>
      <c r="W48" s="67">
        <v>1.92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40">
        <v>87.4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16.455696202531659</v>
      </c>
      <c r="K49" s="67">
        <v>2.19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40">
        <f t="shared" si="14"/>
        <v>87.4</v>
      </c>
      <c r="S49" s="68">
        <v>77.2</v>
      </c>
      <c r="T49" s="37">
        <v>7.02</v>
      </c>
      <c r="U49" s="34" t="s">
        <v>75</v>
      </c>
      <c r="V49" s="41">
        <f t="shared" si="11"/>
        <v>13.212435233160624</v>
      </c>
      <c r="W49" s="67">
        <v>1.45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40">
        <v>136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8.974358974358978</v>
      </c>
      <c r="K50" s="67">
        <v>1.19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40">
        <f t="shared" si="14"/>
        <v>136</v>
      </c>
      <c r="S50" s="68">
        <v>117.5</v>
      </c>
      <c r="T50" s="37">
        <v>9.6</v>
      </c>
      <c r="U50" s="34" t="s">
        <v>75</v>
      </c>
      <c r="V50" s="41">
        <f t="shared" si="11"/>
        <v>15.74468085106383</v>
      </c>
      <c r="W50" s="67">
        <v>1.92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40">
        <v>79.5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18.05761805761805</v>
      </c>
      <c r="K51" s="67">
        <v>2.41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40">
        <f t="shared" si="14"/>
        <v>79.5</v>
      </c>
      <c r="S51" s="68">
        <v>63.04</v>
      </c>
      <c r="T51" s="37">
        <v>8.44</v>
      </c>
      <c r="U51" s="34" t="s">
        <v>75</v>
      </c>
      <c r="V51" s="41">
        <f t="shared" si="11"/>
        <v>26.110406091370557</v>
      </c>
      <c r="W51" s="67">
        <v>1.95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40">
        <v>45.5</v>
      </c>
      <c r="G52" s="68">
        <v>42.32</v>
      </c>
      <c r="H52" s="37">
        <v>4.91</v>
      </c>
      <c r="I52" s="34">
        <v>4</v>
      </c>
      <c r="J52" s="41">
        <f t="shared" si="16"/>
        <v>7.5141776937618143</v>
      </c>
      <c r="K52" s="67">
        <v>0.65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40">
        <f t="shared" si="14"/>
        <v>45.5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25.829646017699126</v>
      </c>
      <c r="W52" s="67">
        <v>2.0299999999999998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119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2.3215821152192633</v>
      </c>
      <c r="K53" s="67">
        <v>0.46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119</v>
      </c>
      <c r="S53" s="68">
        <v>112.3</v>
      </c>
      <c r="T53" s="37">
        <v>5.5</v>
      </c>
      <c r="U53" s="34" t="s">
        <v>75</v>
      </c>
      <c r="V53" s="41">
        <f t="shared" si="11"/>
        <v>5.9661620658949266</v>
      </c>
      <c r="W53" s="67">
        <v>1.21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148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0.81743869209808473</v>
      </c>
      <c r="K54" s="67">
        <v>0.17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148</v>
      </c>
      <c r="S54" s="68">
        <v>142.4</v>
      </c>
      <c r="T54" s="37">
        <v>5.9</v>
      </c>
      <c r="U54" s="34" t="s">
        <v>75</v>
      </c>
      <c r="V54" s="41">
        <f t="shared" si="11"/>
        <v>3.9325842696629172</v>
      </c>
      <c r="W54" s="67">
        <v>0.94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199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1.3238289205702618</v>
      </c>
      <c r="K55" s="67">
        <v>0.26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199</v>
      </c>
      <c r="S55" s="68">
        <v>189.9</v>
      </c>
      <c r="T55" s="37">
        <v>8.8000000000000007</v>
      </c>
      <c r="U55" s="34" t="s">
        <v>75</v>
      </c>
      <c r="V55" s="41">
        <f t="shared" si="11"/>
        <v>4.7919957872564476</v>
      </c>
      <c r="W55" s="67">
        <v>1.03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123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3.8851351351351302</v>
      </c>
      <c r="K56" s="67">
        <v>0.78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123</v>
      </c>
      <c r="S56" s="68">
        <v>108.5</v>
      </c>
      <c r="T56" s="37">
        <v>8.9</v>
      </c>
      <c r="U56" s="34" t="s">
        <v>75</v>
      </c>
      <c r="V56" s="41">
        <f t="shared" si="11"/>
        <v>13.364055299539171</v>
      </c>
      <c r="W56" s="67">
        <v>1.63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174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1.2805587892898653</v>
      </c>
      <c r="K57" s="67">
        <v>0.26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174</v>
      </c>
      <c r="S57" s="68">
        <v>164.9</v>
      </c>
      <c r="T57" s="37">
        <v>8</v>
      </c>
      <c r="U57" s="34" t="s">
        <v>75</v>
      </c>
      <c r="V57" s="41">
        <f t="shared" si="11"/>
        <v>5.5184960582170977</v>
      </c>
      <c r="W57" s="67">
        <v>1.1299999999999999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118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1.2006861063464886</v>
      </c>
      <c r="K58" s="67">
        <v>0.24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118</v>
      </c>
      <c r="S58" s="68">
        <v>115.1</v>
      </c>
      <c r="T58" s="37">
        <v>4.5999999999999996</v>
      </c>
      <c r="U58" s="34" t="s">
        <v>75</v>
      </c>
      <c r="V58" s="41">
        <f>R58-S58</f>
        <v>2.9000000000000057</v>
      </c>
      <c r="W58" s="67">
        <v>0.63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15.94</v>
      </c>
      <c r="G59" s="37">
        <v>15.93</v>
      </c>
      <c r="H59" s="37">
        <v>0.15</v>
      </c>
      <c r="I59" s="34">
        <v>4</v>
      </c>
      <c r="J59" s="37">
        <f t="shared" ref="J59:J62" si="21">((F59-G59))</f>
        <v>9.9999999999997868E-3</v>
      </c>
      <c r="K59" s="67">
        <v>7.0000000000000007E-2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15.94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9.9999999999997868E-3</v>
      </c>
      <c r="W59" s="67">
        <v>0.1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14.67</v>
      </c>
      <c r="G60" s="37">
        <v>14.7</v>
      </c>
      <c r="H60" s="37">
        <v>0.15</v>
      </c>
      <c r="I60" s="34">
        <v>4</v>
      </c>
      <c r="J60" s="37">
        <f t="shared" si="21"/>
        <v>-2.9999999999999361E-2</v>
      </c>
      <c r="K60" s="67">
        <v>-0.2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14.67</v>
      </c>
      <c r="S60" s="37">
        <v>14.67</v>
      </c>
      <c r="T60" s="81">
        <v>0.08</v>
      </c>
      <c r="U60" s="34" t="s">
        <v>75</v>
      </c>
      <c r="V60" s="37">
        <f t="shared" si="22"/>
        <v>0</v>
      </c>
      <c r="W60" s="67">
        <v>0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8.02</v>
      </c>
      <c r="G61" s="37">
        <v>8.0299999999999994</v>
      </c>
      <c r="H61" s="37">
        <v>0.15</v>
      </c>
      <c r="I61" s="34">
        <v>4</v>
      </c>
      <c r="J61" s="37">
        <f t="shared" si="21"/>
        <v>-9.9999999999997868E-3</v>
      </c>
      <c r="K61" s="67">
        <v>-7.0000000000000007E-2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8.02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-6.0000000000002274E-3</v>
      </c>
      <c r="W61" s="67">
        <v>-0.1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7.29</v>
      </c>
      <c r="G62" s="37">
        <v>7.34</v>
      </c>
      <c r="H62" s="37">
        <v>0.15</v>
      </c>
      <c r="I62" s="34">
        <v>4</v>
      </c>
      <c r="J62" s="37">
        <f t="shared" si="21"/>
        <v>-4.9999999999999822E-2</v>
      </c>
      <c r="K62" s="67">
        <v>-0.33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7.29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-2.7000000000000135E-2</v>
      </c>
      <c r="W62" s="67">
        <v>-0.47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20.89</v>
      </c>
      <c r="G63" s="37">
        <v>20.94</v>
      </c>
      <c r="H63" s="37">
        <v>0.15</v>
      </c>
      <c r="I63" s="34">
        <v>4</v>
      </c>
      <c r="J63" s="37">
        <f t="shared" ref="J63:J67" si="23">((F63-G63))</f>
        <v>-5.0000000000000711E-2</v>
      </c>
      <c r="K63" s="67">
        <v>-0.33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20.89</v>
      </c>
      <c r="S63" s="37">
        <v>20.9</v>
      </c>
      <c r="T63" s="81">
        <v>0.1</v>
      </c>
      <c r="U63" s="34" t="s">
        <v>75</v>
      </c>
      <c r="V63" s="37">
        <f t="shared" si="22"/>
        <v>-9.9999999999980105E-3</v>
      </c>
      <c r="W63" s="67">
        <v>-0.08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14.36</v>
      </c>
      <c r="G64" s="37">
        <v>14.39</v>
      </c>
      <c r="H64" s="37">
        <v>0.15</v>
      </c>
      <c r="I64" s="41">
        <v>4</v>
      </c>
      <c r="J64" s="37">
        <f t="shared" si="23"/>
        <v>-3.0000000000001137E-2</v>
      </c>
      <c r="K64" s="67">
        <v>-0.2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14.36</v>
      </c>
      <c r="S64" s="37">
        <v>14.37</v>
      </c>
      <c r="T64" s="81">
        <v>0.08</v>
      </c>
      <c r="U64" s="34" t="s">
        <v>75</v>
      </c>
      <c r="V64" s="37">
        <f t="shared" si="22"/>
        <v>-9.9999999999997868E-3</v>
      </c>
      <c r="W64" s="67">
        <v>-0.13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0.48</v>
      </c>
      <c r="G65" s="37">
        <v>0.54</v>
      </c>
      <c r="H65" s="37">
        <v>0.15</v>
      </c>
      <c r="I65" s="41">
        <v>4</v>
      </c>
      <c r="J65" s="37">
        <f t="shared" si="23"/>
        <v>-6.0000000000000053E-2</v>
      </c>
      <c r="K65" s="67">
        <v>-0.4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0.48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-5.1300000000000012E-2</v>
      </c>
      <c r="W65" s="67">
        <v>-1.07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</v>
      </c>
      <c r="G66" s="37">
        <v>8.0399999999999991</v>
      </c>
      <c r="H66" s="37">
        <v>0.15</v>
      </c>
      <c r="I66" s="41">
        <v>4</v>
      </c>
      <c r="J66" s="37">
        <f t="shared" si="23"/>
        <v>-3.9999999999999147E-2</v>
      </c>
      <c r="K66" s="67">
        <v>-0.27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-2.5999999999999801E-2</v>
      </c>
      <c r="W66" s="67">
        <v>-0.36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6.55</v>
      </c>
      <c r="G67" s="37">
        <v>6.59</v>
      </c>
      <c r="H67" s="37">
        <v>0.15</v>
      </c>
      <c r="I67" s="41">
        <v>4</v>
      </c>
      <c r="J67" s="37">
        <f t="shared" si="23"/>
        <v>-4.0000000000000036E-2</v>
      </c>
      <c r="K67" s="67">
        <v>-0.27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6.55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-7.0000000000005613E-3</v>
      </c>
      <c r="W67" s="67">
        <v>-0.08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3.42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0.29325513196480313</v>
      </c>
      <c r="K68" s="67">
        <v>0.06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3.42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-1.5827338129496449</v>
      </c>
      <c r="W68" s="67">
        <v>-0.64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6.57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1.5455950540958352</v>
      </c>
      <c r="K69" s="76">
        <v>0.31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6.57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-0.28835938685688461</v>
      </c>
      <c r="W69" s="76">
        <v>-0.18</v>
      </c>
    </row>
    <row r="71" spans="1:23" x14ac:dyDescent="0.25">
      <c r="W71" s="46"/>
    </row>
    <row r="73" spans="1:23" x14ac:dyDescent="0.25">
      <c r="K73" s="46"/>
    </row>
  </sheetData>
  <sheetProtection algorithmName="SHA-512" hashValue="U0cgLmFAfFLXikP7rK6sABFshzIt5w0+NiiplMMf+TjBc8MgbgEH0kvknm3mecbQE9hgMDfJZhvyh2veYEYslA==" saltValue="3CKFk4EO8c1c6uBj8O5hi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 K43:K69 W43:W69">
    <cfRule type="cellIs" dxfId="128" priority="16" stopIfTrue="1" operator="between">
      <formula>-2</formula>
      <formula>2</formula>
    </cfRule>
    <cfRule type="cellIs" dxfId="127" priority="17" stopIfTrue="1" operator="between">
      <formula>-3</formula>
      <formula>3</formula>
    </cfRule>
    <cfRule type="cellIs" dxfId="126" priority="18" operator="notBetween">
      <formula>-3</formula>
      <formula>3</formula>
    </cfRule>
  </conditionalFormatting>
  <conditionalFormatting sqref="W31:W33">
    <cfRule type="cellIs" dxfId="125" priority="1" stopIfTrue="1" operator="between">
      <formula>-2</formula>
      <formula>2</formula>
    </cfRule>
    <cfRule type="cellIs" dxfId="124" priority="2" stopIfTrue="1" operator="between">
      <formula>-3</formula>
      <formula>3</formula>
    </cfRule>
    <cfRule type="cellIs" dxfId="123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E32CC-3E99-417A-8959-9EA640738A11}">
  <sheetPr>
    <pageSetUpPr fitToPage="1"/>
  </sheetPr>
  <dimension ref="A1:Z75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9.710937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19" width="11.7109375" style="43" bestFit="1" customWidth="1"/>
    <col min="20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225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16">
        <v>92.5</v>
      </c>
      <c r="G14" s="28">
        <v>91.615189151921911</v>
      </c>
      <c r="H14" s="17">
        <f>G14*0.025</f>
        <v>2.2903797287980479</v>
      </c>
      <c r="I14" s="14"/>
      <c r="J14" s="18">
        <f>((F14-G14)/G14)*100</f>
        <v>0.96579055969730299</v>
      </c>
      <c r="K14" s="26">
        <f>(F14-G14)/H14</f>
        <v>0.38631622387892117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77.400000000000006</v>
      </c>
      <c r="G15" s="28">
        <v>78.400000000000006</v>
      </c>
      <c r="H15" s="17">
        <f>2/2</f>
        <v>1</v>
      </c>
      <c r="I15" s="14"/>
      <c r="J15" s="22">
        <f>F15-G15</f>
        <v>-1</v>
      </c>
      <c r="K15" s="26">
        <f t="shared" ref="K15:K30" si="0">(F15-G15)/H15</f>
        <v>-1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7.94</v>
      </c>
      <c r="G16" s="17">
        <v>8.1712532547274783</v>
      </c>
      <c r="H16" s="17">
        <f>G16*((14-0.53*G16)/200)</f>
        <v>0.39504887148575335</v>
      </c>
      <c r="I16" s="14"/>
      <c r="J16" s="18">
        <f>((F16-G16)/G16)*100</f>
        <v>-2.8300830670458827</v>
      </c>
      <c r="K16" s="26">
        <f>(F16-G16)/H16</f>
        <v>-0.58537885162853232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7.79</v>
      </c>
      <c r="G17" s="17">
        <v>8.0066617097185198</v>
      </c>
      <c r="H17" s="17">
        <f t="shared" ref="H17" si="1">G17*((14-0.53*G17)/200)</f>
        <v>0.39058374558553377</v>
      </c>
      <c r="I17" s="14"/>
      <c r="J17" s="18">
        <f>((F17-G17)/G17)*100</f>
        <v>-2.7060180331527537</v>
      </c>
      <c r="K17" s="26">
        <f>(F17-G17)/H17</f>
        <v>-0.5547125607946557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21</v>
      </c>
      <c r="B18" s="24" t="s">
        <v>13</v>
      </c>
      <c r="C18" s="15">
        <v>5</v>
      </c>
      <c r="D18" s="15" t="s">
        <v>58</v>
      </c>
      <c r="E18" s="14" t="s">
        <v>55</v>
      </c>
      <c r="F18" s="16">
        <v>7.69</v>
      </c>
      <c r="G18" s="17">
        <v>7.9806575557858981</v>
      </c>
      <c r="H18" s="17">
        <f t="shared" ref="H18:H21" si="2">G18*((14-0.53*G18)/200)</f>
        <v>0.38986515709479813</v>
      </c>
      <c r="I18" s="14"/>
      <c r="J18" s="18">
        <f t="shared" ref="J18:J22" si="3">((F18-G18)/G18)*100</f>
        <v>-3.6420251558742027</v>
      </c>
      <c r="K18" s="26">
        <f t="shared" ref="K18:K22" si="4">(F18-G18)/H18</f>
        <v>-0.74553355306697111</v>
      </c>
      <c r="L18" s="65"/>
      <c r="M18" s="13" t="s">
        <v>21</v>
      </c>
      <c r="N18" s="24" t="s">
        <v>13</v>
      </c>
      <c r="O18" s="14">
        <v>5</v>
      </c>
      <c r="P18" s="15" t="s">
        <v>58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24</v>
      </c>
      <c r="B19" s="24" t="s">
        <v>13</v>
      </c>
      <c r="C19" s="15">
        <v>6</v>
      </c>
      <c r="D19" s="15" t="s">
        <v>57</v>
      </c>
      <c r="E19" s="14" t="s">
        <v>55</v>
      </c>
      <c r="F19" s="16">
        <v>10.67</v>
      </c>
      <c r="G19" s="28">
        <v>11.062162940816012</v>
      </c>
      <c r="H19" s="17">
        <f t="shared" si="2"/>
        <v>0.45006706619483838</v>
      </c>
      <c r="I19" s="14"/>
      <c r="J19" s="18">
        <f t="shared" si="3"/>
        <v>-3.5450837500237022</v>
      </c>
      <c r="K19" s="26">
        <f t="shared" si="4"/>
        <v>-0.87134334029729121</v>
      </c>
      <c r="L19" s="65"/>
      <c r="M19" s="13" t="s">
        <v>24</v>
      </c>
      <c r="N19" s="24" t="s">
        <v>13</v>
      </c>
      <c r="O19" s="14">
        <v>6</v>
      </c>
      <c r="P19" s="15" t="s">
        <v>57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20</v>
      </c>
      <c r="B20" s="24" t="s">
        <v>13</v>
      </c>
      <c r="C20" s="15">
        <v>7</v>
      </c>
      <c r="D20" s="15" t="s">
        <v>56</v>
      </c>
      <c r="E20" s="14" t="s">
        <v>55</v>
      </c>
      <c r="F20" s="16">
        <v>10.69</v>
      </c>
      <c r="G20" s="28">
        <v>10.976311080717073</v>
      </c>
      <c r="H20" s="17">
        <f t="shared" si="2"/>
        <v>0.44907135255741321</v>
      </c>
      <c r="I20" s="14"/>
      <c r="J20" s="18">
        <f t="shared" si="3"/>
        <v>-2.6084453930980334</v>
      </c>
      <c r="K20" s="26">
        <f t="shared" si="4"/>
        <v>-0.63756255901553849</v>
      </c>
      <c r="L20" s="65"/>
      <c r="M20" s="13" t="s">
        <v>20</v>
      </c>
      <c r="N20" s="24" t="s">
        <v>13</v>
      </c>
      <c r="O20" s="14">
        <v>7</v>
      </c>
      <c r="P20" s="15" t="s">
        <v>56</v>
      </c>
      <c r="Q20" s="14" t="s">
        <v>55</v>
      </c>
      <c r="R20" s="25"/>
      <c r="S20" s="17"/>
      <c r="T20" s="14"/>
      <c r="U20" s="14"/>
      <c r="V20" s="14"/>
      <c r="W20" s="29"/>
    </row>
    <row r="21" spans="1:23" x14ac:dyDescent="0.25">
      <c r="A21" s="13" t="s">
        <v>19</v>
      </c>
      <c r="B21" s="24" t="s">
        <v>13</v>
      </c>
      <c r="C21" s="15">
        <v>8</v>
      </c>
      <c r="D21" s="15" t="s">
        <v>54</v>
      </c>
      <c r="E21" s="14" t="s">
        <v>55</v>
      </c>
      <c r="F21" s="16">
        <v>10.66</v>
      </c>
      <c r="G21" s="28">
        <v>11.045275619765386</v>
      </c>
      <c r="H21" s="17">
        <f t="shared" si="2"/>
        <v>0.44987429256463035</v>
      </c>
      <c r="I21" s="14"/>
      <c r="J21" s="18">
        <f t="shared" si="3"/>
        <v>-3.4881485354330111</v>
      </c>
      <c r="K21" s="26">
        <f t="shared" si="4"/>
        <v>-0.85640728117407561</v>
      </c>
      <c r="L21" s="65"/>
      <c r="M21" s="13" t="s">
        <v>19</v>
      </c>
      <c r="N21" s="24" t="s">
        <v>13</v>
      </c>
      <c r="O21" s="14">
        <v>8</v>
      </c>
      <c r="P21" s="15" t="s">
        <v>54</v>
      </c>
      <c r="Q21" s="14" t="s">
        <v>55</v>
      </c>
      <c r="R21" s="25"/>
      <c r="S21" s="17"/>
      <c r="T21" s="14"/>
      <c r="U21" s="14"/>
      <c r="V21" s="14"/>
      <c r="W21" s="29"/>
    </row>
    <row r="22" spans="1:23" x14ac:dyDescent="0.25">
      <c r="A22" s="13" t="s">
        <v>17</v>
      </c>
      <c r="B22" s="24" t="s">
        <v>13</v>
      </c>
      <c r="C22" s="15">
        <v>9</v>
      </c>
      <c r="D22" s="15" t="s">
        <v>52</v>
      </c>
      <c r="E22" s="14" t="s">
        <v>53</v>
      </c>
      <c r="F22" s="16">
        <v>10.31</v>
      </c>
      <c r="G22" s="17">
        <v>10.71</v>
      </c>
      <c r="H22" s="17">
        <f>G22*0.05</f>
        <v>0.53550000000000009</v>
      </c>
      <c r="I22" s="14"/>
      <c r="J22" s="18">
        <f t="shared" si="3"/>
        <v>-3.7348272642390317</v>
      </c>
      <c r="K22" s="26">
        <f t="shared" si="4"/>
        <v>-0.74696545284780635</v>
      </c>
      <c r="L22" s="65"/>
      <c r="M22" s="13" t="s">
        <v>17</v>
      </c>
      <c r="N22" s="24" t="s">
        <v>13</v>
      </c>
      <c r="O22" s="14">
        <v>9</v>
      </c>
      <c r="P22" s="15" t="s">
        <v>52</v>
      </c>
      <c r="Q22" s="14" t="s">
        <v>53</v>
      </c>
      <c r="R22" s="25"/>
      <c r="S22" s="17"/>
      <c r="T22" s="14"/>
      <c r="U22" s="14"/>
      <c r="V22" s="14"/>
      <c r="W22" s="29"/>
    </row>
    <row r="23" spans="1:23" x14ac:dyDescent="0.25">
      <c r="A23" s="31" t="s">
        <v>51</v>
      </c>
      <c r="B23" s="32" t="s">
        <v>43</v>
      </c>
      <c r="C23" s="33">
        <v>10</v>
      </c>
      <c r="D23" s="33" t="s">
        <v>44</v>
      </c>
      <c r="E23" s="34" t="s">
        <v>45</v>
      </c>
      <c r="F23" s="35">
        <v>7.6</v>
      </c>
      <c r="G23" s="36">
        <v>7.4103603972744834</v>
      </c>
      <c r="H23" s="37">
        <f>G23*0.075/2</f>
        <v>0.27788851489779309</v>
      </c>
      <c r="I23" s="34"/>
      <c r="J23" s="38">
        <f t="shared" ref="J23:J30" si="5">((F23-G23)/G23)*100</f>
        <v>2.5591144365295024</v>
      </c>
      <c r="K23" s="67">
        <f t="shared" si="0"/>
        <v>0.68243051640786734</v>
      </c>
      <c r="L23" s="65"/>
      <c r="M23" s="31" t="s">
        <v>51</v>
      </c>
      <c r="N23" s="34" t="s">
        <v>43</v>
      </c>
      <c r="O23" s="34">
        <v>10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50</v>
      </c>
      <c r="B24" s="32" t="s">
        <v>43</v>
      </c>
      <c r="C24" s="33">
        <v>11</v>
      </c>
      <c r="D24" s="33" t="s">
        <v>44</v>
      </c>
      <c r="E24" s="34" t="s">
        <v>45</v>
      </c>
      <c r="F24" s="39">
        <v>8.8000000000000007</v>
      </c>
      <c r="G24" s="36">
        <v>8.5535109746652509</v>
      </c>
      <c r="H24" s="37">
        <f t="shared" ref="H24:H25" si="6">G24*0.075/2</f>
        <v>0.32075666154994692</v>
      </c>
      <c r="I24" s="41"/>
      <c r="J24" s="38">
        <f t="shared" si="5"/>
        <v>2.8817292228282478</v>
      </c>
      <c r="K24" s="67">
        <f t="shared" si="0"/>
        <v>0.7684611260875327</v>
      </c>
      <c r="L24" s="65"/>
      <c r="M24" s="31" t="s">
        <v>50</v>
      </c>
      <c r="N24" s="34" t="s">
        <v>43</v>
      </c>
      <c r="O24" s="34">
        <v>11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49</v>
      </c>
      <c r="B25" s="32" t="s">
        <v>43</v>
      </c>
      <c r="C25" s="33">
        <v>12</v>
      </c>
      <c r="D25" s="33" t="s">
        <v>44</v>
      </c>
      <c r="E25" s="34" t="s">
        <v>45</v>
      </c>
      <c r="F25" s="39">
        <v>17.8</v>
      </c>
      <c r="G25" s="36">
        <v>17.873382999730726</v>
      </c>
      <c r="H25" s="37">
        <f t="shared" si="6"/>
        <v>0.67025186248990221</v>
      </c>
      <c r="I25" s="41"/>
      <c r="J25" s="38">
        <f t="shared" si="5"/>
        <v>-0.41057140515497781</v>
      </c>
      <c r="K25" s="67">
        <f t="shared" si="0"/>
        <v>-0.10948570804132743</v>
      </c>
      <c r="M25" s="31" t="s">
        <v>49</v>
      </c>
      <c r="N25" s="34" t="s">
        <v>43</v>
      </c>
      <c r="O25" s="34">
        <v>12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71</v>
      </c>
      <c r="B26" s="32" t="s">
        <v>43</v>
      </c>
      <c r="C26" s="33">
        <v>13</v>
      </c>
      <c r="D26" s="33" t="s">
        <v>44</v>
      </c>
      <c r="E26" s="34" t="s">
        <v>45</v>
      </c>
      <c r="F26" s="35" t="s">
        <v>79</v>
      </c>
      <c r="G26" s="40">
        <v>0</v>
      </c>
      <c r="H26" s="37"/>
      <c r="I26" s="41"/>
      <c r="J26" s="38"/>
      <c r="K26" s="67"/>
      <c r="M26" s="31" t="s">
        <v>71</v>
      </c>
      <c r="N26" s="34" t="s">
        <v>43</v>
      </c>
      <c r="O26" s="34">
        <v>13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72</v>
      </c>
      <c r="B27" s="32" t="s">
        <v>43</v>
      </c>
      <c r="C27" s="33">
        <v>14</v>
      </c>
      <c r="D27" s="33" t="s">
        <v>44</v>
      </c>
      <c r="E27" s="34" t="s">
        <v>45</v>
      </c>
      <c r="F27" s="35" t="s">
        <v>79</v>
      </c>
      <c r="G27" s="40">
        <v>0</v>
      </c>
      <c r="H27" s="37"/>
      <c r="I27" s="41"/>
      <c r="J27" s="38"/>
      <c r="K27" s="67"/>
      <c r="M27" s="31" t="s">
        <v>72</v>
      </c>
      <c r="N27" s="34" t="s">
        <v>43</v>
      </c>
      <c r="O27" s="34">
        <v>14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48</v>
      </c>
      <c r="B28" s="32" t="s">
        <v>43</v>
      </c>
      <c r="C28" s="33">
        <v>20</v>
      </c>
      <c r="D28" s="33" t="s">
        <v>44</v>
      </c>
      <c r="E28" s="34" t="s">
        <v>45</v>
      </c>
      <c r="F28" s="39">
        <v>79.900000000000006</v>
      </c>
      <c r="G28" s="36">
        <v>79.952871022884821</v>
      </c>
      <c r="H28" s="37">
        <f>G28*0.025</f>
        <v>1.9988217755721207</v>
      </c>
      <c r="I28" s="41"/>
      <c r="J28" s="38">
        <f t="shared" si="5"/>
        <v>-6.6127735262542689E-2</v>
      </c>
      <c r="K28" s="67">
        <f t="shared" si="0"/>
        <v>-2.6451094105017076E-2</v>
      </c>
      <c r="M28" s="31" t="s">
        <v>48</v>
      </c>
      <c r="N28" s="34" t="s">
        <v>43</v>
      </c>
      <c r="O28" s="34">
        <v>20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47</v>
      </c>
      <c r="B29" s="32" t="s">
        <v>43</v>
      </c>
      <c r="C29" s="33">
        <v>21</v>
      </c>
      <c r="D29" s="33" t="s">
        <v>44</v>
      </c>
      <c r="E29" s="34" t="s">
        <v>45</v>
      </c>
      <c r="F29" s="39">
        <v>100</v>
      </c>
      <c r="G29" s="40">
        <v>99.759593591868651</v>
      </c>
      <c r="H29" s="37">
        <f t="shared" ref="H29:H30" si="7">G29*0.025</f>
        <v>2.4939898397967166</v>
      </c>
      <c r="I29" s="41"/>
      <c r="J29" s="38">
        <f t="shared" si="5"/>
        <v>0.24098575332502625</v>
      </c>
      <c r="K29" s="67">
        <f t="shared" si="0"/>
        <v>9.6394301330010493E-2</v>
      </c>
      <c r="M29" s="31" t="s">
        <v>47</v>
      </c>
      <c r="N29" s="34" t="s">
        <v>43</v>
      </c>
      <c r="O29" s="34">
        <v>21</v>
      </c>
      <c r="P29" s="33" t="s">
        <v>44</v>
      </c>
      <c r="Q29" s="34" t="s">
        <v>45</v>
      </c>
      <c r="R29" s="37"/>
      <c r="S29" s="37"/>
      <c r="T29" s="34"/>
      <c r="U29" s="34"/>
      <c r="V29" s="41"/>
      <c r="W29" s="55"/>
    </row>
    <row r="30" spans="1:23" x14ac:dyDescent="0.25">
      <c r="A30" s="31" t="s">
        <v>46</v>
      </c>
      <c r="B30" s="32" t="s">
        <v>43</v>
      </c>
      <c r="C30" s="33">
        <v>22</v>
      </c>
      <c r="D30" s="33" t="s">
        <v>44</v>
      </c>
      <c r="E30" s="34" t="s">
        <v>45</v>
      </c>
      <c r="F30" s="39">
        <v>154.69999999999999</v>
      </c>
      <c r="G30" s="40">
        <v>154.46582107836386</v>
      </c>
      <c r="H30" s="37">
        <f t="shared" si="7"/>
        <v>3.8616455269590966</v>
      </c>
      <c r="I30" s="41"/>
      <c r="J30" s="38">
        <f t="shared" si="5"/>
        <v>0.1516056561906502</v>
      </c>
      <c r="K30" s="67">
        <f t="shared" si="0"/>
        <v>6.0642262476260075E-2</v>
      </c>
      <c r="M30" s="31" t="s">
        <v>46</v>
      </c>
      <c r="N30" s="34" t="s">
        <v>43</v>
      </c>
      <c r="O30" s="34">
        <v>22</v>
      </c>
      <c r="P30" s="33" t="s">
        <v>44</v>
      </c>
      <c r="Q30" s="34" t="s">
        <v>45</v>
      </c>
      <c r="R30" s="37"/>
      <c r="S30" s="37"/>
      <c r="T30" s="34"/>
      <c r="U30" s="34"/>
      <c r="V30" s="41"/>
      <c r="W30" s="55"/>
    </row>
    <row r="31" spans="1:23" x14ac:dyDescent="0.25">
      <c r="A31" s="31" t="s">
        <v>73</v>
      </c>
      <c r="B31" s="32" t="s">
        <v>43</v>
      </c>
      <c r="C31" s="33">
        <v>23</v>
      </c>
      <c r="D31" s="33" t="s">
        <v>44</v>
      </c>
      <c r="E31" s="34" t="s">
        <v>45</v>
      </c>
      <c r="F31" s="35" t="s">
        <v>79</v>
      </c>
      <c r="G31" s="40">
        <v>0</v>
      </c>
      <c r="H31" s="37"/>
      <c r="I31" s="41"/>
      <c r="J31" s="38"/>
      <c r="K31" s="67"/>
      <c r="M31" s="31" t="s">
        <v>73</v>
      </c>
      <c r="N31" s="34" t="s">
        <v>43</v>
      </c>
      <c r="O31" s="34">
        <v>23</v>
      </c>
      <c r="P31" s="33" t="s">
        <v>44</v>
      </c>
      <c r="Q31" s="34" t="s">
        <v>45</v>
      </c>
      <c r="R31" s="37"/>
      <c r="S31" s="56"/>
      <c r="T31" s="57"/>
      <c r="U31" s="34"/>
      <c r="V31" s="41"/>
      <c r="W31" s="55"/>
    </row>
    <row r="32" spans="1:23" x14ac:dyDescent="0.25">
      <c r="A32" s="31" t="s">
        <v>74</v>
      </c>
      <c r="B32" s="32" t="s">
        <v>43</v>
      </c>
      <c r="C32" s="33">
        <v>24</v>
      </c>
      <c r="D32" s="33" t="s">
        <v>44</v>
      </c>
      <c r="E32" s="34" t="s">
        <v>45</v>
      </c>
      <c r="F32" s="35" t="s">
        <v>79</v>
      </c>
      <c r="G32" s="40">
        <v>0</v>
      </c>
      <c r="H32" s="37"/>
      <c r="I32" s="41"/>
      <c r="J32" s="38"/>
      <c r="K32" s="67"/>
      <c r="M32" s="31" t="s">
        <v>74</v>
      </c>
      <c r="N32" s="34" t="s">
        <v>43</v>
      </c>
      <c r="O32" s="34">
        <v>24</v>
      </c>
      <c r="P32" s="33" t="s">
        <v>44</v>
      </c>
      <c r="Q32" s="34" t="s">
        <v>45</v>
      </c>
      <c r="R32" s="37"/>
      <c r="S32" s="56"/>
      <c r="T32" s="57"/>
      <c r="U32" s="34"/>
      <c r="V32" s="41"/>
      <c r="W32" s="55"/>
    </row>
    <row r="33" spans="1:26" x14ac:dyDescent="0.25">
      <c r="A33" s="13" t="s">
        <v>42</v>
      </c>
      <c r="B33" s="24" t="s">
        <v>13</v>
      </c>
      <c r="C33" s="15">
        <v>30</v>
      </c>
      <c r="D33" s="15" t="s">
        <v>29</v>
      </c>
      <c r="E33" s="14" t="s">
        <v>30</v>
      </c>
      <c r="F33" s="25">
        <v>63.4</v>
      </c>
      <c r="G33" s="25">
        <v>60.13</v>
      </c>
      <c r="H33" s="17">
        <f>0.05*G33</f>
        <v>3.0065000000000004</v>
      </c>
      <c r="I33" s="19">
        <v>4</v>
      </c>
      <c r="J33" s="19">
        <f t="shared" ref="J33:J35" si="8">((F33-G33)/G33)*100</f>
        <v>5.438217196075164</v>
      </c>
      <c r="K33" s="26">
        <v>1.0900000000000001</v>
      </c>
      <c r="M33" s="13" t="s">
        <v>42</v>
      </c>
      <c r="N33" s="14" t="s">
        <v>13</v>
      </c>
      <c r="O33" s="14">
        <v>30</v>
      </c>
      <c r="P33" s="15" t="s">
        <v>29</v>
      </c>
      <c r="Q33" s="14" t="s">
        <v>30</v>
      </c>
      <c r="R33" s="25">
        <f>F33</f>
        <v>63.4</v>
      </c>
      <c r="S33" s="25">
        <v>60</v>
      </c>
      <c r="T33" s="16">
        <v>1.84</v>
      </c>
      <c r="U33" s="14">
        <v>1</v>
      </c>
      <c r="V33" s="18">
        <f>((R33-S33)/S33)*100</f>
        <v>5.6666666666666643</v>
      </c>
      <c r="W33" s="67">
        <v>1.85</v>
      </c>
    </row>
    <row r="34" spans="1:26" x14ac:dyDescent="0.25">
      <c r="A34" s="13" t="s">
        <v>41</v>
      </c>
      <c r="B34" s="24" t="s">
        <v>13</v>
      </c>
      <c r="C34" s="15">
        <v>31</v>
      </c>
      <c r="D34" s="15" t="s">
        <v>29</v>
      </c>
      <c r="E34" s="14" t="s">
        <v>30</v>
      </c>
      <c r="F34" s="25">
        <v>105.60000000000001</v>
      </c>
      <c r="G34" s="28">
        <v>97.71</v>
      </c>
      <c r="H34" s="17">
        <f t="shared" ref="H34:H35" si="9">0.05*G34</f>
        <v>4.8855000000000004</v>
      </c>
      <c r="I34" s="19">
        <v>4</v>
      </c>
      <c r="J34" s="19">
        <f t="shared" si="8"/>
        <v>8.0749155664722299</v>
      </c>
      <c r="K34" s="26">
        <v>1.61</v>
      </c>
      <c r="M34" s="13" t="s">
        <v>41</v>
      </c>
      <c r="N34" s="14" t="s">
        <v>13</v>
      </c>
      <c r="O34" s="14">
        <v>31</v>
      </c>
      <c r="P34" s="15" t="s">
        <v>29</v>
      </c>
      <c r="Q34" s="14" t="s">
        <v>30</v>
      </c>
      <c r="R34" s="25">
        <f t="shared" ref="R34:R45" si="10">F34</f>
        <v>105.60000000000001</v>
      </c>
      <c r="S34" s="25">
        <v>99.38</v>
      </c>
      <c r="T34" s="16">
        <v>2.3199999999999998</v>
      </c>
      <c r="U34" s="14">
        <v>1</v>
      </c>
      <c r="V34" s="18">
        <f t="shared" ref="V34:V59" si="11">((R34-S34)/S34)*100</f>
        <v>6.2588045884483936</v>
      </c>
      <c r="W34" s="67">
        <v>2.68</v>
      </c>
    </row>
    <row r="35" spans="1:26" x14ac:dyDescent="0.25">
      <c r="A35" s="13" t="s">
        <v>40</v>
      </c>
      <c r="B35" s="24" t="s">
        <v>13</v>
      </c>
      <c r="C35" s="15">
        <v>32</v>
      </c>
      <c r="D35" s="15" t="s">
        <v>29</v>
      </c>
      <c r="E35" s="14" t="s">
        <v>30</v>
      </c>
      <c r="F35" s="25">
        <v>189.4</v>
      </c>
      <c r="G35" s="28">
        <v>185.19</v>
      </c>
      <c r="H35" s="17">
        <f t="shared" si="9"/>
        <v>9.259500000000001</v>
      </c>
      <c r="I35" s="19">
        <v>4</v>
      </c>
      <c r="J35" s="19">
        <f t="shared" si="8"/>
        <v>2.2733408931367824</v>
      </c>
      <c r="K35" s="26">
        <v>0.45</v>
      </c>
      <c r="M35" s="13" t="s">
        <v>40</v>
      </c>
      <c r="N35" s="14" t="s">
        <v>13</v>
      </c>
      <c r="O35" s="14">
        <v>32</v>
      </c>
      <c r="P35" s="15" t="s">
        <v>29</v>
      </c>
      <c r="Q35" s="14" t="s">
        <v>30</v>
      </c>
      <c r="R35" s="25">
        <f t="shared" si="10"/>
        <v>189.4</v>
      </c>
      <c r="S35" s="25">
        <v>187.9</v>
      </c>
      <c r="T35" s="16">
        <v>7.7</v>
      </c>
      <c r="U35" s="14">
        <v>1</v>
      </c>
      <c r="V35" s="18">
        <f t="shared" si="11"/>
        <v>0.79829696647152737</v>
      </c>
      <c r="W35" s="67">
        <v>0.2</v>
      </c>
    </row>
    <row r="36" spans="1:26" x14ac:dyDescent="0.25">
      <c r="A36" s="13" t="s">
        <v>39</v>
      </c>
      <c r="B36" s="24" t="s">
        <v>13</v>
      </c>
      <c r="C36" s="15">
        <v>33</v>
      </c>
      <c r="D36" s="15" t="s">
        <v>29</v>
      </c>
      <c r="E36" s="14" t="s">
        <v>30</v>
      </c>
      <c r="F36" s="25">
        <v>17</v>
      </c>
      <c r="G36" s="28">
        <v>16.190000000000001</v>
      </c>
      <c r="H36" s="17"/>
      <c r="I36" s="19"/>
      <c r="J36" s="19"/>
      <c r="K36" s="29"/>
      <c r="M36" s="13" t="s">
        <v>39</v>
      </c>
      <c r="N36" s="14" t="s">
        <v>13</v>
      </c>
      <c r="O36" s="14">
        <v>33</v>
      </c>
      <c r="P36" s="15" t="s">
        <v>29</v>
      </c>
      <c r="Q36" s="14" t="s">
        <v>30</v>
      </c>
      <c r="R36" s="25">
        <f t="shared" si="10"/>
        <v>17</v>
      </c>
      <c r="S36" s="16"/>
      <c r="T36" s="16"/>
      <c r="U36" s="14"/>
      <c r="V36" s="18"/>
      <c r="W36" s="29"/>
    </row>
    <row r="37" spans="1:26" x14ac:dyDescent="0.25">
      <c r="A37" s="13" t="s">
        <v>38</v>
      </c>
      <c r="B37" s="24" t="s">
        <v>13</v>
      </c>
      <c r="C37" s="15">
        <v>34</v>
      </c>
      <c r="D37" s="15" t="s">
        <v>29</v>
      </c>
      <c r="E37" s="14" t="s">
        <v>30</v>
      </c>
      <c r="F37" s="25">
        <v>18.100000000000001</v>
      </c>
      <c r="G37" s="28">
        <v>14.19</v>
      </c>
      <c r="H37" s="17"/>
      <c r="I37" s="19"/>
      <c r="J37" s="19"/>
      <c r="K37" s="29"/>
      <c r="M37" s="13" t="s">
        <v>38</v>
      </c>
      <c r="N37" s="14" t="s">
        <v>13</v>
      </c>
      <c r="O37" s="14">
        <v>34</v>
      </c>
      <c r="P37" s="15" t="s">
        <v>29</v>
      </c>
      <c r="Q37" s="14" t="s">
        <v>30</v>
      </c>
      <c r="R37" s="25">
        <f t="shared" si="10"/>
        <v>18.100000000000001</v>
      </c>
      <c r="S37" s="16"/>
      <c r="T37" s="16"/>
      <c r="U37" s="14"/>
      <c r="V37" s="18"/>
      <c r="W37" s="29"/>
    </row>
    <row r="38" spans="1:26" x14ac:dyDescent="0.25">
      <c r="A38" s="13" t="s">
        <v>37</v>
      </c>
      <c r="B38" s="24" t="s">
        <v>13</v>
      </c>
      <c r="C38" s="15">
        <v>35</v>
      </c>
      <c r="D38" s="15" t="s">
        <v>29</v>
      </c>
      <c r="E38" s="14" t="s">
        <v>30</v>
      </c>
      <c r="F38" s="25">
        <v>21.8</v>
      </c>
      <c r="G38" s="28">
        <v>19.52</v>
      </c>
      <c r="H38" s="17"/>
      <c r="I38" s="19"/>
      <c r="J38" s="19"/>
      <c r="K38" s="29"/>
      <c r="M38" s="13" t="s">
        <v>37</v>
      </c>
      <c r="N38" s="14" t="s">
        <v>13</v>
      </c>
      <c r="O38" s="14">
        <v>35</v>
      </c>
      <c r="P38" s="15" t="s">
        <v>29</v>
      </c>
      <c r="Q38" s="14" t="s">
        <v>30</v>
      </c>
      <c r="R38" s="25">
        <f t="shared" si="10"/>
        <v>21.8</v>
      </c>
      <c r="S38" s="16"/>
      <c r="T38" s="16"/>
      <c r="U38" s="14"/>
      <c r="V38" s="18"/>
      <c r="W38" s="29"/>
    </row>
    <row r="39" spans="1:26" x14ac:dyDescent="0.25">
      <c r="A39" s="13" t="s">
        <v>36</v>
      </c>
      <c r="B39" s="24" t="s">
        <v>13</v>
      </c>
      <c r="C39" s="15">
        <v>36</v>
      </c>
      <c r="D39" s="15" t="s">
        <v>29</v>
      </c>
      <c r="E39" s="14" t="s">
        <v>30</v>
      </c>
      <c r="F39" s="25">
        <v>65.599999999999994</v>
      </c>
      <c r="G39" s="28">
        <v>86.45</v>
      </c>
      <c r="H39" s="17"/>
      <c r="I39" s="19"/>
      <c r="J39" s="19"/>
      <c r="K39" s="29"/>
      <c r="M39" s="13" t="s">
        <v>36</v>
      </c>
      <c r="N39" s="14" t="s">
        <v>13</v>
      </c>
      <c r="O39" s="14">
        <v>36</v>
      </c>
      <c r="P39" s="15" t="s">
        <v>29</v>
      </c>
      <c r="Q39" s="14" t="s">
        <v>30</v>
      </c>
      <c r="R39" s="25">
        <f t="shared" si="10"/>
        <v>65.599999999999994</v>
      </c>
      <c r="S39" s="16"/>
      <c r="T39" s="16"/>
      <c r="U39" s="14"/>
      <c r="V39" s="18"/>
      <c r="W39" s="29"/>
    </row>
    <row r="40" spans="1:26" x14ac:dyDescent="0.25">
      <c r="A40" s="13" t="s">
        <v>35</v>
      </c>
      <c r="B40" s="24" t="s">
        <v>13</v>
      </c>
      <c r="C40" s="15">
        <v>37</v>
      </c>
      <c r="D40" s="15" t="s">
        <v>29</v>
      </c>
      <c r="E40" s="14" t="s">
        <v>30</v>
      </c>
      <c r="F40" s="25">
        <v>84.3</v>
      </c>
      <c r="G40" s="28">
        <v>108.23</v>
      </c>
      <c r="H40" s="17"/>
      <c r="I40" s="19"/>
      <c r="J40" s="19"/>
      <c r="K40" s="29"/>
      <c r="M40" s="13" t="s">
        <v>35</v>
      </c>
      <c r="N40" s="14" t="s">
        <v>13</v>
      </c>
      <c r="O40" s="14">
        <v>37</v>
      </c>
      <c r="P40" s="15" t="s">
        <v>29</v>
      </c>
      <c r="Q40" s="14" t="s">
        <v>30</v>
      </c>
      <c r="R40" s="25">
        <f t="shared" si="10"/>
        <v>84.3</v>
      </c>
      <c r="S40" s="16"/>
      <c r="T40" s="16"/>
      <c r="U40" s="14"/>
      <c r="V40" s="18"/>
      <c r="W40" s="29"/>
      <c r="Z40" s="43" t="s">
        <v>77</v>
      </c>
    </row>
    <row r="41" spans="1:26" x14ac:dyDescent="0.25">
      <c r="A41" s="13" t="s">
        <v>34</v>
      </c>
      <c r="B41" s="24" t="s">
        <v>13</v>
      </c>
      <c r="C41" s="15">
        <v>38</v>
      </c>
      <c r="D41" s="15" t="s">
        <v>29</v>
      </c>
      <c r="E41" s="14" t="s">
        <v>30</v>
      </c>
      <c r="F41" s="25">
        <v>105</v>
      </c>
      <c r="G41" s="28">
        <v>130</v>
      </c>
      <c r="H41" s="17"/>
      <c r="I41" s="19"/>
      <c r="J41" s="19"/>
      <c r="K41" s="29"/>
      <c r="M41" s="13" t="s">
        <v>34</v>
      </c>
      <c r="N41" s="14" t="s">
        <v>13</v>
      </c>
      <c r="O41" s="14">
        <v>38</v>
      </c>
      <c r="P41" s="15" t="s">
        <v>29</v>
      </c>
      <c r="Q41" s="14" t="s">
        <v>30</v>
      </c>
      <c r="R41" s="25">
        <f t="shared" si="10"/>
        <v>105</v>
      </c>
      <c r="S41" s="16"/>
      <c r="T41" s="16"/>
      <c r="U41" s="14"/>
      <c r="V41" s="18"/>
      <c r="W41" s="29"/>
    </row>
    <row r="42" spans="1:26" x14ac:dyDescent="0.25">
      <c r="A42" s="13" t="s">
        <v>33</v>
      </c>
      <c r="B42" s="24" t="s">
        <v>13</v>
      </c>
      <c r="C42" s="15">
        <v>39</v>
      </c>
      <c r="D42" s="15" t="s">
        <v>29</v>
      </c>
      <c r="E42" s="14" t="s">
        <v>30</v>
      </c>
      <c r="F42" s="25">
        <v>349.4</v>
      </c>
      <c r="G42" s="19">
        <v>251.09</v>
      </c>
      <c r="H42" s="17"/>
      <c r="I42" s="19"/>
      <c r="J42" s="19"/>
      <c r="K42" s="29"/>
      <c r="M42" s="13" t="s">
        <v>33</v>
      </c>
      <c r="N42" s="14" t="s">
        <v>13</v>
      </c>
      <c r="O42" s="14">
        <v>39</v>
      </c>
      <c r="P42" s="15" t="s">
        <v>29</v>
      </c>
      <c r="Q42" s="14" t="s">
        <v>30</v>
      </c>
      <c r="R42" s="25">
        <f t="shared" si="10"/>
        <v>349.4</v>
      </c>
      <c r="S42" s="16"/>
      <c r="T42" s="16"/>
      <c r="U42" s="14"/>
      <c r="V42" s="18"/>
      <c r="W42" s="29"/>
    </row>
    <row r="43" spans="1:26" x14ac:dyDescent="0.25">
      <c r="A43" s="13" t="s">
        <v>32</v>
      </c>
      <c r="B43" s="24" t="s">
        <v>13</v>
      </c>
      <c r="C43" s="15">
        <v>40</v>
      </c>
      <c r="D43" s="15" t="s">
        <v>29</v>
      </c>
      <c r="E43" s="14" t="s">
        <v>30</v>
      </c>
      <c r="F43" s="25">
        <v>261.10000000000002</v>
      </c>
      <c r="G43" s="19">
        <v>184.27</v>
      </c>
      <c r="H43" s="17"/>
      <c r="I43" s="19"/>
      <c r="J43" s="19"/>
      <c r="K43" s="29"/>
      <c r="M43" s="13" t="s">
        <v>32</v>
      </c>
      <c r="N43" s="14" t="s">
        <v>13</v>
      </c>
      <c r="O43" s="14">
        <v>40</v>
      </c>
      <c r="P43" s="15" t="s">
        <v>29</v>
      </c>
      <c r="Q43" s="14" t="s">
        <v>30</v>
      </c>
      <c r="R43" s="25">
        <f t="shared" si="10"/>
        <v>261.10000000000002</v>
      </c>
      <c r="S43" s="16"/>
      <c r="T43" s="16"/>
      <c r="U43" s="14"/>
      <c r="V43" s="18"/>
      <c r="W43" s="29"/>
    </row>
    <row r="44" spans="1:26" x14ac:dyDescent="0.25">
      <c r="A44" s="13" t="s">
        <v>31</v>
      </c>
      <c r="B44" s="24" t="s">
        <v>13</v>
      </c>
      <c r="C44" s="15">
        <v>41</v>
      </c>
      <c r="D44" s="15" t="s">
        <v>29</v>
      </c>
      <c r="E44" s="14" t="s">
        <v>30</v>
      </c>
      <c r="F44" s="25">
        <v>277.39999999999998</v>
      </c>
      <c r="G44" s="28">
        <v>210.23</v>
      </c>
      <c r="H44" s="17"/>
      <c r="I44" s="19"/>
      <c r="J44" s="19"/>
      <c r="K44" s="29"/>
      <c r="M44" s="13" t="s">
        <v>31</v>
      </c>
      <c r="N44" s="14" t="s">
        <v>13</v>
      </c>
      <c r="O44" s="14">
        <v>41</v>
      </c>
      <c r="P44" s="15" t="s">
        <v>29</v>
      </c>
      <c r="Q44" s="14" t="s">
        <v>30</v>
      </c>
      <c r="R44" s="25">
        <f t="shared" si="10"/>
        <v>277.39999999999998</v>
      </c>
      <c r="S44" s="25"/>
      <c r="T44" s="16"/>
      <c r="U44" s="14"/>
      <c r="V44" s="18"/>
      <c r="W44" s="29"/>
    </row>
    <row r="45" spans="1:26" x14ac:dyDescent="0.25">
      <c r="A45" s="13" t="s">
        <v>28</v>
      </c>
      <c r="B45" s="24" t="s">
        <v>13</v>
      </c>
      <c r="C45" s="15">
        <v>42</v>
      </c>
      <c r="D45" s="15" t="s">
        <v>29</v>
      </c>
      <c r="E45" s="14" t="s">
        <v>30</v>
      </c>
      <c r="F45" s="25">
        <v>110.3</v>
      </c>
      <c r="G45" s="28">
        <v>97.71</v>
      </c>
      <c r="H45" s="17">
        <f t="shared" ref="H45" si="12">0.05*G45</f>
        <v>4.8855000000000004</v>
      </c>
      <c r="I45" s="19">
        <v>4</v>
      </c>
      <c r="J45" s="19">
        <f t="shared" ref="J45:J47" si="13">((F45-G45)/G45)*100</f>
        <v>12.885068058540583</v>
      </c>
      <c r="K45" s="26">
        <v>2.58</v>
      </c>
      <c r="M45" s="13" t="s">
        <v>28</v>
      </c>
      <c r="N45" s="14" t="s">
        <v>13</v>
      </c>
      <c r="O45" s="14">
        <v>42</v>
      </c>
      <c r="P45" s="15" t="s">
        <v>29</v>
      </c>
      <c r="Q45" s="14" t="s">
        <v>30</v>
      </c>
      <c r="R45" s="25">
        <f t="shared" si="10"/>
        <v>110.3</v>
      </c>
      <c r="S45" s="25">
        <v>102.2</v>
      </c>
      <c r="T45" s="16">
        <v>5.4</v>
      </c>
      <c r="U45" s="14">
        <v>1</v>
      </c>
      <c r="V45" s="18">
        <f t="shared" si="11"/>
        <v>7.9256360078277828</v>
      </c>
      <c r="W45" s="67">
        <v>1.48</v>
      </c>
    </row>
    <row r="46" spans="1:26" x14ac:dyDescent="0.25">
      <c r="A46" s="31" t="s">
        <v>26</v>
      </c>
      <c r="B46" s="32" t="s">
        <v>13</v>
      </c>
      <c r="C46" s="33">
        <v>43</v>
      </c>
      <c r="D46" s="33" t="s">
        <v>27</v>
      </c>
      <c r="E46" s="34" t="s">
        <v>23</v>
      </c>
      <c r="F46" s="40">
        <v>106.5</v>
      </c>
      <c r="G46" s="68">
        <v>107.1</v>
      </c>
      <c r="H46" s="37">
        <f>0.05*G46</f>
        <v>5.3550000000000004</v>
      </c>
      <c r="I46" s="41">
        <v>4</v>
      </c>
      <c r="J46" s="41">
        <f t="shared" si="13"/>
        <v>-0.56022408963584902</v>
      </c>
      <c r="K46" s="67">
        <v>-0.1</v>
      </c>
      <c r="M46" s="31" t="s">
        <v>26</v>
      </c>
      <c r="N46" s="32" t="s">
        <v>13</v>
      </c>
      <c r="O46" s="33">
        <v>43</v>
      </c>
      <c r="P46" s="33" t="s">
        <v>27</v>
      </c>
      <c r="Q46" s="34" t="s">
        <v>23</v>
      </c>
      <c r="R46" s="40">
        <f>F46</f>
        <v>106.5</v>
      </c>
      <c r="S46" s="68">
        <v>106.8</v>
      </c>
      <c r="T46" s="37">
        <v>2.8</v>
      </c>
      <c r="U46" s="34" t="s">
        <v>75</v>
      </c>
      <c r="V46" s="41">
        <f t="shared" si="11"/>
        <v>-0.28089887640449174</v>
      </c>
      <c r="W46" s="67">
        <v>-0.11</v>
      </c>
    </row>
    <row r="47" spans="1:26" x14ac:dyDescent="0.25">
      <c r="A47" s="31" t="s">
        <v>24</v>
      </c>
      <c r="B47" s="32" t="s">
        <v>13</v>
      </c>
      <c r="C47" s="33">
        <v>44</v>
      </c>
      <c r="D47" s="33" t="s">
        <v>27</v>
      </c>
      <c r="E47" s="34" t="s">
        <v>23</v>
      </c>
      <c r="F47" s="40">
        <v>42.2</v>
      </c>
      <c r="G47" s="68">
        <v>42.29</v>
      </c>
      <c r="H47" s="37">
        <f>0.05*G47</f>
        <v>2.1145</v>
      </c>
      <c r="I47" s="41">
        <v>4</v>
      </c>
      <c r="J47" s="41">
        <f t="shared" si="13"/>
        <v>-0.21281626862141478</v>
      </c>
      <c r="K47" s="67">
        <v>-0.04</v>
      </c>
      <c r="M47" s="31" t="s">
        <v>24</v>
      </c>
      <c r="N47" s="32" t="s">
        <v>13</v>
      </c>
      <c r="O47" s="33">
        <v>44</v>
      </c>
      <c r="P47" s="33" t="s">
        <v>27</v>
      </c>
      <c r="Q47" s="34" t="s">
        <v>23</v>
      </c>
      <c r="R47" s="40">
        <f t="shared" ref="R47:R71" si="14">F47</f>
        <v>42.2</v>
      </c>
      <c r="S47" s="68">
        <v>42.38</v>
      </c>
      <c r="T47" s="37">
        <v>1.85</v>
      </c>
      <c r="U47" s="34" t="s">
        <v>75</v>
      </c>
      <c r="V47" s="41">
        <f t="shared" si="11"/>
        <v>-0.42472864558754064</v>
      </c>
      <c r="W47" s="67">
        <v>-0.1</v>
      </c>
    </row>
    <row r="48" spans="1:26" x14ac:dyDescent="0.25">
      <c r="A48" s="31" t="s">
        <v>20</v>
      </c>
      <c r="B48" s="32" t="s">
        <v>13</v>
      </c>
      <c r="C48" s="33">
        <v>45</v>
      </c>
      <c r="D48" s="33" t="s">
        <v>27</v>
      </c>
      <c r="E48" s="34" t="s">
        <v>23</v>
      </c>
      <c r="F48" s="40">
        <v>158.80000000000001</v>
      </c>
      <c r="G48" s="68">
        <v>159.69999999999999</v>
      </c>
      <c r="H48" s="37">
        <f t="shared" ref="H48" si="15">0.05*G48</f>
        <v>7.9849999999999994</v>
      </c>
      <c r="I48" s="41">
        <v>4</v>
      </c>
      <c r="J48" s="41">
        <f t="shared" ref="J48:J59" si="16">((F48-G48)/G48)*100</f>
        <v>-0.56355666875389943</v>
      </c>
      <c r="K48" s="67">
        <v>-0.11</v>
      </c>
      <c r="M48" s="31" t="s">
        <v>20</v>
      </c>
      <c r="N48" s="32" t="s">
        <v>13</v>
      </c>
      <c r="O48" s="33">
        <v>45</v>
      </c>
      <c r="P48" s="33" t="s">
        <v>27</v>
      </c>
      <c r="Q48" s="34" t="s">
        <v>23</v>
      </c>
      <c r="R48" s="40">
        <f t="shared" si="14"/>
        <v>158.80000000000001</v>
      </c>
      <c r="S48" s="68">
        <v>158.9</v>
      </c>
      <c r="T48" s="37">
        <v>3.6</v>
      </c>
      <c r="U48" s="34" t="s">
        <v>75</v>
      </c>
      <c r="V48" s="41">
        <f t="shared" si="11"/>
        <v>-6.2932662051601196E-2</v>
      </c>
      <c r="W48" s="67">
        <v>-0.03</v>
      </c>
    </row>
    <row r="49" spans="1:23" x14ac:dyDescent="0.25">
      <c r="A49" s="31" t="s">
        <v>22</v>
      </c>
      <c r="B49" s="32" t="s">
        <v>13</v>
      </c>
      <c r="C49" s="33">
        <v>46</v>
      </c>
      <c r="D49" s="33" t="s">
        <v>25</v>
      </c>
      <c r="E49" s="34" t="s">
        <v>23</v>
      </c>
      <c r="F49" s="40">
        <v>69.900000000000006</v>
      </c>
      <c r="G49" s="68">
        <v>69.260000000000005</v>
      </c>
      <c r="H49" s="37">
        <f t="shared" ref="H49:H53" si="17">0.075*G49</f>
        <v>5.1945000000000006</v>
      </c>
      <c r="I49" s="41">
        <v>4</v>
      </c>
      <c r="J49" s="41">
        <f t="shared" si="16"/>
        <v>0.92405428818943192</v>
      </c>
      <c r="K49" s="67">
        <v>0.12</v>
      </c>
      <c r="M49" s="31" t="s">
        <v>22</v>
      </c>
      <c r="N49" s="32" t="s">
        <v>13</v>
      </c>
      <c r="O49" s="33">
        <v>46</v>
      </c>
      <c r="P49" s="33" t="s">
        <v>25</v>
      </c>
      <c r="Q49" s="34" t="s">
        <v>23</v>
      </c>
      <c r="R49" s="40">
        <f t="shared" si="14"/>
        <v>69.900000000000006</v>
      </c>
      <c r="S49" s="68">
        <v>64.47</v>
      </c>
      <c r="T49" s="37">
        <v>9.86</v>
      </c>
      <c r="U49" s="34" t="s">
        <v>75</v>
      </c>
      <c r="V49" s="41">
        <f t="shared" si="11"/>
        <v>8.4225221033038729</v>
      </c>
      <c r="W49" s="67">
        <v>0.55000000000000004</v>
      </c>
    </row>
    <row r="50" spans="1:23" x14ac:dyDescent="0.25">
      <c r="A50" s="31" t="s">
        <v>26</v>
      </c>
      <c r="B50" s="32" t="s">
        <v>13</v>
      </c>
      <c r="C50" s="33">
        <v>47</v>
      </c>
      <c r="D50" s="33" t="s">
        <v>25</v>
      </c>
      <c r="E50" s="34" t="s">
        <v>23</v>
      </c>
      <c r="F50" s="40">
        <v>101.2</v>
      </c>
      <c r="G50" s="68">
        <v>99.23</v>
      </c>
      <c r="H50" s="37">
        <f t="shared" si="17"/>
        <v>7.4422499999999996</v>
      </c>
      <c r="I50" s="41">
        <v>4</v>
      </c>
      <c r="J50" s="41">
        <f t="shared" si="16"/>
        <v>1.9852867076488954</v>
      </c>
      <c r="K50" s="67">
        <v>0.26</v>
      </c>
      <c r="M50" s="31" t="s">
        <v>26</v>
      </c>
      <c r="N50" s="32" t="s">
        <v>13</v>
      </c>
      <c r="O50" s="33">
        <v>47</v>
      </c>
      <c r="P50" s="33" t="s">
        <v>25</v>
      </c>
      <c r="Q50" s="34" t="s">
        <v>23</v>
      </c>
      <c r="R50" s="40">
        <f t="shared" si="14"/>
        <v>101.2</v>
      </c>
      <c r="S50" s="68">
        <v>96.58</v>
      </c>
      <c r="T50" s="37">
        <v>8.02</v>
      </c>
      <c r="U50" s="34" t="s">
        <v>75</v>
      </c>
      <c r="V50" s="41">
        <f t="shared" si="11"/>
        <v>4.7835990888382733</v>
      </c>
      <c r="W50" s="67">
        <v>0.57999999999999996</v>
      </c>
    </row>
    <row r="51" spans="1:23" x14ac:dyDescent="0.25">
      <c r="A51" s="31" t="s">
        <v>21</v>
      </c>
      <c r="B51" s="32" t="s">
        <v>13</v>
      </c>
      <c r="C51" s="33">
        <v>48</v>
      </c>
      <c r="D51" s="33" t="s">
        <v>25</v>
      </c>
      <c r="E51" s="34" t="s">
        <v>23</v>
      </c>
      <c r="F51" s="40">
        <v>82.01</v>
      </c>
      <c r="G51" s="68">
        <v>75.05</v>
      </c>
      <c r="H51" s="37">
        <f>0.075*G51</f>
        <v>5.6287499999999993</v>
      </c>
      <c r="I51" s="41">
        <v>4</v>
      </c>
      <c r="J51" s="41">
        <f t="shared" si="16"/>
        <v>9.2738174550299917</v>
      </c>
      <c r="K51" s="67">
        <v>1.24</v>
      </c>
      <c r="M51" s="31" t="s">
        <v>21</v>
      </c>
      <c r="N51" s="32" t="s">
        <v>13</v>
      </c>
      <c r="O51" s="33">
        <v>48</v>
      </c>
      <c r="P51" s="33" t="s">
        <v>25</v>
      </c>
      <c r="Q51" s="34" t="s">
        <v>23</v>
      </c>
      <c r="R51" s="40">
        <f t="shared" si="14"/>
        <v>82.01</v>
      </c>
      <c r="S51" s="68">
        <v>77.2</v>
      </c>
      <c r="T51" s="37">
        <v>7.02</v>
      </c>
      <c r="U51" s="34" t="s">
        <v>75</v>
      </c>
      <c r="V51" s="41">
        <f t="shared" si="11"/>
        <v>6.2305699481865311</v>
      </c>
      <c r="W51" s="67">
        <v>0.69</v>
      </c>
    </row>
    <row r="52" spans="1:23" x14ac:dyDescent="0.25">
      <c r="A52" s="31" t="s">
        <v>20</v>
      </c>
      <c r="B52" s="32" t="s">
        <v>13</v>
      </c>
      <c r="C52" s="33">
        <v>49</v>
      </c>
      <c r="D52" s="33" t="s">
        <v>25</v>
      </c>
      <c r="E52" s="34" t="s">
        <v>23</v>
      </c>
      <c r="F52" s="40">
        <v>118.2</v>
      </c>
      <c r="G52" s="68">
        <v>124.8</v>
      </c>
      <c r="H52" s="37">
        <f t="shared" si="17"/>
        <v>9.36</v>
      </c>
      <c r="I52" s="41">
        <v>4</v>
      </c>
      <c r="J52" s="41">
        <f t="shared" si="16"/>
        <v>-5.2884615384615339</v>
      </c>
      <c r="K52" s="67">
        <v>-0.71</v>
      </c>
      <c r="M52" s="31" t="s">
        <v>20</v>
      </c>
      <c r="N52" s="32" t="s">
        <v>13</v>
      </c>
      <c r="O52" s="33">
        <v>49</v>
      </c>
      <c r="P52" s="33" t="s">
        <v>25</v>
      </c>
      <c r="Q52" s="34" t="s">
        <v>23</v>
      </c>
      <c r="R52" s="40">
        <f t="shared" si="14"/>
        <v>118.2</v>
      </c>
      <c r="S52" s="68">
        <v>117.5</v>
      </c>
      <c r="T52" s="37">
        <v>9.6</v>
      </c>
      <c r="U52" s="34" t="s">
        <v>75</v>
      </c>
      <c r="V52" s="41">
        <f t="shared" si="11"/>
        <v>0.59574468085106624</v>
      </c>
      <c r="W52" s="67">
        <v>7.0000000000000007E-2</v>
      </c>
    </row>
    <row r="53" spans="1:23" x14ac:dyDescent="0.25">
      <c r="A53" s="31" t="s">
        <v>19</v>
      </c>
      <c r="B53" s="32" t="s">
        <v>13</v>
      </c>
      <c r="C53" s="33">
        <v>50</v>
      </c>
      <c r="D53" s="33" t="s">
        <v>25</v>
      </c>
      <c r="E53" s="34" t="s">
        <v>23</v>
      </c>
      <c r="F53" s="40">
        <v>66</v>
      </c>
      <c r="G53" s="68">
        <v>67.34</v>
      </c>
      <c r="H53" s="37">
        <f t="shared" si="17"/>
        <v>5.0505000000000004</v>
      </c>
      <c r="I53" s="41">
        <v>4</v>
      </c>
      <c r="J53" s="41">
        <f t="shared" si="16"/>
        <v>-1.989901989901995</v>
      </c>
      <c r="K53" s="67">
        <v>-0.27</v>
      </c>
      <c r="M53" s="31" t="s">
        <v>19</v>
      </c>
      <c r="N53" s="32" t="s">
        <v>13</v>
      </c>
      <c r="O53" s="33">
        <v>50</v>
      </c>
      <c r="P53" s="33" t="s">
        <v>25</v>
      </c>
      <c r="Q53" s="34" t="s">
        <v>23</v>
      </c>
      <c r="R53" s="40">
        <f t="shared" si="14"/>
        <v>66</v>
      </c>
      <c r="S53" s="68">
        <v>63.04</v>
      </c>
      <c r="T53" s="37">
        <v>8.44</v>
      </c>
      <c r="U53" s="34" t="s">
        <v>75</v>
      </c>
      <c r="V53" s="41">
        <f t="shared" si="11"/>
        <v>4.6954314720812196</v>
      </c>
      <c r="W53" s="67">
        <v>0.35</v>
      </c>
    </row>
    <row r="54" spans="1:23" x14ac:dyDescent="0.25">
      <c r="A54" s="31" t="s">
        <v>16</v>
      </c>
      <c r="B54" s="32" t="s">
        <v>13</v>
      </c>
      <c r="C54" s="33">
        <v>51</v>
      </c>
      <c r="D54" s="33" t="s">
        <v>76</v>
      </c>
      <c r="E54" s="34" t="s">
        <v>23</v>
      </c>
      <c r="F54" s="40">
        <v>38.5</v>
      </c>
      <c r="G54" s="68">
        <v>42.32</v>
      </c>
      <c r="H54" s="37">
        <v>4.91</v>
      </c>
      <c r="I54" s="34">
        <v>4</v>
      </c>
      <c r="J54" s="41">
        <f t="shared" si="16"/>
        <v>-9.0264650283553873</v>
      </c>
      <c r="K54" s="67">
        <v>-0.78</v>
      </c>
      <c r="M54" s="31" t="s">
        <v>16</v>
      </c>
      <c r="N54" s="32" t="s">
        <v>13</v>
      </c>
      <c r="O54" s="33">
        <v>51</v>
      </c>
      <c r="P54" s="33" t="s">
        <v>76</v>
      </c>
      <c r="Q54" s="34" t="s">
        <v>23</v>
      </c>
      <c r="R54" s="40">
        <f t="shared" si="14"/>
        <v>38.5</v>
      </c>
      <c r="S54" s="68">
        <v>36.159999999999997</v>
      </c>
      <c r="T54" s="37">
        <v>4.5999999999999996</v>
      </c>
      <c r="U54" s="34" t="s">
        <v>75</v>
      </c>
      <c r="V54" s="41">
        <f t="shared" si="11"/>
        <v>6.4712389380531077</v>
      </c>
      <c r="W54" s="67">
        <v>0.51</v>
      </c>
    </row>
    <row r="55" spans="1:23" x14ac:dyDescent="0.25">
      <c r="A55" s="31" t="s">
        <v>12</v>
      </c>
      <c r="B55" s="32" t="s">
        <v>13</v>
      </c>
      <c r="C55" s="33">
        <v>52</v>
      </c>
      <c r="D55" s="33" t="s">
        <v>76</v>
      </c>
      <c r="E55" s="34" t="s">
        <v>23</v>
      </c>
      <c r="F55" s="40">
        <v>110.9</v>
      </c>
      <c r="G55" s="68">
        <v>116.3</v>
      </c>
      <c r="H55" s="37">
        <f t="shared" ref="H55:H59" si="18">0.05*G55</f>
        <v>5.8150000000000004</v>
      </c>
      <c r="I55" s="34">
        <v>4</v>
      </c>
      <c r="J55" s="41">
        <f t="shared" si="16"/>
        <v>-4.6431642304385141</v>
      </c>
      <c r="K55" s="67">
        <v>-0.93</v>
      </c>
      <c r="M55" s="31" t="s">
        <v>12</v>
      </c>
      <c r="N55" s="32" t="s">
        <v>13</v>
      </c>
      <c r="O55" s="33">
        <v>52</v>
      </c>
      <c r="P55" s="33" t="s">
        <v>76</v>
      </c>
      <c r="Q55" s="34" t="s">
        <v>23</v>
      </c>
      <c r="R55" s="40">
        <f t="shared" si="14"/>
        <v>110.9</v>
      </c>
      <c r="S55" s="68">
        <v>112.3</v>
      </c>
      <c r="T55" s="37">
        <v>5.5</v>
      </c>
      <c r="U55" s="34" t="s">
        <v>75</v>
      </c>
      <c r="V55" s="41">
        <f t="shared" si="11"/>
        <v>-1.2466607301869916</v>
      </c>
      <c r="W55" s="67">
        <v>-0.25</v>
      </c>
    </row>
    <row r="56" spans="1:23" x14ac:dyDescent="0.25">
      <c r="A56" s="31" t="s">
        <v>26</v>
      </c>
      <c r="B56" s="32" t="s">
        <v>13</v>
      </c>
      <c r="C56" s="33">
        <v>53</v>
      </c>
      <c r="D56" s="33" t="s">
        <v>76</v>
      </c>
      <c r="E56" s="34" t="s">
        <v>23</v>
      </c>
      <c r="F56" s="40">
        <v>138.9</v>
      </c>
      <c r="G56" s="68">
        <v>146.80000000000001</v>
      </c>
      <c r="H56" s="37">
        <f t="shared" si="18"/>
        <v>7.3400000000000007</v>
      </c>
      <c r="I56" s="34">
        <v>4</v>
      </c>
      <c r="J56" s="41">
        <f t="shared" si="16"/>
        <v>-5.38147138964578</v>
      </c>
      <c r="K56" s="67">
        <v>-1.07</v>
      </c>
      <c r="M56" s="31" t="s">
        <v>26</v>
      </c>
      <c r="N56" s="32" t="s">
        <v>13</v>
      </c>
      <c r="O56" s="33">
        <v>53</v>
      </c>
      <c r="P56" s="33" t="s">
        <v>76</v>
      </c>
      <c r="Q56" s="34" t="s">
        <v>23</v>
      </c>
      <c r="R56" s="40">
        <f t="shared" si="14"/>
        <v>138.9</v>
      </c>
      <c r="S56" s="68">
        <v>142.4</v>
      </c>
      <c r="T56" s="37">
        <v>5.9</v>
      </c>
      <c r="U56" s="34" t="s">
        <v>75</v>
      </c>
      <c r="V56" s="41">
        <f t="shared" si="11"/>
        <v>-2.4578651685393256</v>
      </c>
      <c r="W56" s="67">
        <v>-0.59</v>
      </c>
    </row>
    <row r="57" spans="1:23" x14ac:dyDescent="0.25">
      <c r="A57" s="31" t="s">
        <v>24</v>
      </c>
      <c r="B57" s="32" t="s">
        <v>13</v>
      </c>
      <c r="C57" s="33">
        <v>54</v>
      </c>
      <c r="D57" s="33" t="s">
        <v>76</v>
      </c>
      <c r="E57" s="34" t="s">
        <v>23</v>
      </c>
      <c r="F57" s="40">
        <v>185.1</v>
      </c>
      <c r="G57" s="68">
        <v>196.4</v>
      </c>
      <c r="H57" s="37">
        <f t="shared" si="18"/>
        <v>9.82</v>
      </c>
      <c r="I57" s="34">
        <v>4</v>
      </c>
      <c r="J57" s="41">
        <f t="shared" si="16"/>
        <v>-5.7535641547861562</v>
      </c>
      <c r="K57" s="67">
        <v>-1.1499999999999999</v>
      </c>
      <c r="M57" s="31" t="s">
        <v>24</v>
      </c>
      <c r="N57" s="32" t="s">
        <v>13</v>
      </c>
      <c r="O57" s="33">
        <v>54</v>
      </c>
      <c r="P57" s="33" t="s">
        <v>76</v>
      </c>
      <c r="Q57" s="34" t="s">
        <v>23</v>
      </c>
      <c r="R57" s="40">
        <f t="shared" si="14"/>
        <v>185.1</v>
      </c>
      <c r="S57" s="68">
        <v>189.9</v>
      </c>
      <c r="T57" s="37">
        <v>8.8000000000000007</v>
      </c>
      <c r="U57" s="34" t="s">
        <v>75</v>
      </c>
      <c r="V57" s="41">
        <f t="shared" si="11"/>
        <v>-2.52764612954187</v>
      </c>
      <c r="W57" s="67">
        <v>-0.55000000000000004</v>
      </c>
    </row>
    <row r="58" spans="1:23" x14ac:dyDescent="0.25">
      <c r="A58" s="31" t="s">
        <v>20</v>
      </c>
      <c r="B58" s="32" t="s">
        <v>13</v>
      </c>
      <c r="C58" s="33">
        <v>55</v>
      </c>
      <c r="D58" s="33" t="s">
        <v>76</v>
      </c>
      <c r="E58" s="34" t="s">
        <v>23</v>
      </c>
      <c r="F58" s="40">
        <v>108.1</v>
      </c>
      <c r="G58" s="68">
        <v>118.4</v>
      </c>
      <c r="H58" s="37">
        <f t="shared" si="18"/>
        <v>5.9200000000000008</v>
      </c>
      <c r="I58" s="34">
        <v>4</v>
      </c>
      <c r="J58" s="41">
        <f t="shared" si="16"/>
        <v>-8.6993243243243334</v>
      </c>
      <c r="K58" s="67">
        <v>-1.74</v>
      </c>
      <c r="M58" s="31" t="s">
        <v>20</v>
      </c>
      <c r="N58" s="32" t="s">
        <v>13</v>
      </c>
      <c r="O58" s="33">
        <v>55</v>
      </c>
      <c r="P58" s="33" t="s">
        <v>76</v>
      </c>
      <c r="Q58" s="34" t="s">
        <v>23</v>
      </c>
      <c r="R58" s="40">
        <f t="shared" si="14"/>
        <v>108.1</v>
      </c>
      <c r="S58" s="68">
        <v>108.5</v>
      </c>
      <c r="T58" s="37">
        <v>8.9</v>
      </c>
      <c r="U58" s="34" t="s">
        <v>75</v>
      </c>
      <c r="V58" s="41">
        <f t="shared" si="11"/>
        <v>-0.36866359447005131</v>
      </c>
      <c r="W58" s="67">
        <v>-0.04</v>
      </c>
    </row>
    <row r="59" spans="1:23" x14ac:dyDescent="0.25">
      <c r="A59" s="31" t="s">
        <v>19</v>
      </c>
      <c r="B59" s="32" t="s">
        <v>13</v>
      </c>
      <c r="C59" s="33">
        <v>56</v>
      </c>
      <c r="D59" s="33" t="s">
        <v>76</v>
      </c>
      <c r="E59" s="34" t="s">
        <v>23</v>
      </c>
      <c r="F59" s="40">
        <v>163</v>
      </c>
      <c r="G59" s="68">
        <v>171.8</v>
      </c>
      <c r="H59" s="37">
        <f t="shared" si="18"/>
        <v>8.5900000000000016</v>
      </c>
      <c r="I59" s="34">
        <v>4</v>
      </c>
      <c r="J59" s="41">
        <f t="shared" si="16"/>
        <v>-5.1222351571594942</v>
      </c>
      <c r="K59" s="67">
        <v>-1.02</v>
      </c>
      <c r="M59" s="31" t="s">
        <v>19</v>
      </c>
      <c r="N59" s="32" t="s">
        <v>13</v>
      </c>
      <c r="O59" s="33">
        <v>56</v>
      </c>
      <c r="P59" s="33" t="s">
        <v>76</v>
      </c>
      <c r="Q59" s="34" t="s">
        <v>23</v>
      </c>
      <c r="R59" s="40">
        <f t="shared" si="14"/>
        <v>163</v>
      </c>
      <c r="S59" s="68">
        <v>164.9</v>
      </c>
      <c r="T59" s="37">
        <v>8</v>
      </c>
      <c r="U59" s="34" t="s">
        <v>75</v>
      </c>
      <c r="V59" s="41">
        <f t="shared" si="11"/>
        <v>-1.152213462704673</v>
      </c>
      <c r="W59" s="67">
        <v>-0.24</v>
      </c>
    </row>
    <row r="60" spans="1:23" x14ac:dyDescent="0.25">
      <c r="A60" s="31" t="s">
        <v>17</v>
      </c>
      <c r="B60" s="32" t="s">
        <v>13</v>
      </c>
      <c r="C60" s="33">
        <v>57</v>
      </c>
      <c r="D60" s="33" t="s">
        <v>76</v>
      </c>
      <c r="E60" s="34" t="s">
        <v>23</v>
      </c>
      <c r="F60" s="40">
        <v>110.9</v>
      </c>
      <c r="G60" s="68">
        <v>116.6</v>
      </c>
      <c r="H60" s="37">
        <f t="shared" ref="H60" si="19">0.05*G60</f>
        <v>5.83</v>
      </c>
      <c r="I60" s="34">
        <v>4</v>
      </c>
      <c r="J60" s="41">
        <f t="shared" ref="J60" si="20">((F60-G60)/G60)*100</f>
        <v>-4.8885077186963883</v>
      </c>
      <c r="K60" s="67">
        <v>-0.97</v>
      </c>
      <c r="M60" s="31" t="s">
        <v>17</v>
      </c>
      <c r="N60" s="32" t="s">
        <v>13</v>
      </c>
      <c r="O60" s="33">
        <v>57</v>
      </c>
      <c r="P60" s="33" t="s">
        <v>76</v>
      </c>
      <c r="Q60" s="34" t="s">
        <v>23</v>
      </c>
      <c r="R60" s="40">
        <f t="shared" si="14"/>
        <v>110.9</v>
      </c>
      <c r="S60" s="68">
        <v>115.1</v>
      </c>
      <c r="T60" s="37">
        <v>4.5999999999999996</v>
      </c>
      <c r="U60" s="34" t="s">
        <v>75</v>
      </c>
      <c r="V60" s="41">
        <f>R60-S60</f>
        <v>-4.1999999999999886</v>
      </c>
      <c r="W60" s="67">
        <v>-0.91</v>
      </c>
    </row>
    <row r="61" spans="1:23" x14ac:dyDescent="0.25">
      <c r="A61" s="31" t="s">
        <v>22</v>
      </c>
      <c r="B61" s="32" t="s">
        <v>13</v>
      </c>
      <c r="C61" s="33">
        <v>58</v>
      </c>
      <c r="D61" s="33" t="s">
        <v>18</v>
      </c>
      <c r="E61" s="34" t="s">
        <v>15</v>
      </c>
      <c r="F61" s="36">
        <v>16.02</v>
      </c>
      <c r="G61" s="37">
        <v>15.93</v>
      </c>
      <c r="H61" s="37">
        <v>0.15</v>
      </c>
      <c r="I61" s="34">
        <v>4</v>
      </c>
      <c r="J61" s="37">
        <f t="shared" ref="J61:J64" si="21">((F61-G61))</f>
        <v>8.9999999999999858E-2</v>
      </c>
      <c r="K61" s="67">
        <v>0.6</v>
      </c>
      <c r="M61" s="31" t="s">
        <v>22</v>
      </c>
      <c r="N61" s="32" t="s">
        <v>13</v>
      </c>
      <c r="O61" s="33">
        <v>58</v>
      </c>
      <c r="P61" s="33" t="s">
        <v>18</v>
      </c>
      <c r="Q61" s="34" t="s">
        <v>15</v>
      </c>
      <c r="R61" s="36">
        <f t="shared" si="14"/>
        <v>16.02</v>
      </c>
      <c r="S61" s="37">
        <v>15.93</v>
      </c>
      <c r="T61" s="81">
        <v>0.09</v>
      </c>
      <c r="U61" s="34" t="s">
        <v>75</v>
      </c>
      <c r="V61" s="37">
        <f t="shared" ref="V61:V69" si="22">R61-S61</f>
        <v>8.9999999999999858E-2</v>
      </c>
      <c r="W61" s="67">
        <v>1.03</v>
      </c>
    </row>
    <row r="62" spans="1:23" x14ac:dyDescent="0.25">
      <c r="A62" s="31" t="s">
        <v>16</v>
      </c>
      <c r="B62" s="32" t="s">
        <v>13</v>
      </c>
      <c r="C62" s="33">
        <v>59</v>
      </c>
      <c r="D62" s="33" t="s">
        <v>18</v>
      </c>
      <c r="E62" s="34" t="s">
        <v>15</v>
      </c>
      <c r="F62" s="36">
        <v>14.76</v>
      </c>
      <c r="G62" s="37">
        <v>14.7</v>
      </c>
      <c r="H62" s="37">
        <v>0.15</v>
      </c>
      <c r="I62" s="34">
        <v>4</v>
      </c>
      <c r="J62" s="37">
        <f t="shared" si="21"/>
        <v>6.0000000000000497E-2</v>
      </c>
      <c r="K62" s="67">
        <v>0.4</v>
      </c>
      <c r="M62" s="31" t="s">
        <v>16</v>
      </c>
      <c r="N62" s="32" t="s">
        <v>13</v>
      </c>
      <c r="O62" s="33">
        <v>59</v>
      </c>
      <c r="P62" s="33" t="s">
        <v>18</v>
      </c>
      <c r="Q62" s="34" t="s">
        <v>15</v>
      </c>
      <c r="R62" s="36">
        <f t="shared" si="14"/>
        <v>14.76</v>
      </c>
      <c r="S62" s="37">
        <v>14.67</v>
      </c>
      <c r="T62" s="81">
        <v>0.08</v>
      </c>
      <c r="U62" s="34" t="s">
        <v>75</v>
      </c>
      <c r="V62" s="37">
        <f t="shared" si="22"/>
        <v>8.9999999999999858E-2</v>
      </c>
      <c r="W62" s="67">
        <v>1.1499999999999999</v>
      </c>
    </row>
    <row r="63" spans="1:23" x14ac:dyDescent="0.25">
      <c r="A63" s="31" t="s">
        <v>12</v>
      </c>
      <c r="B63" s="32" t="s">
        <v>13</v>
      </c>
      <c r="C63" s="33">
        <v>60</v>
      </c>
      <c r="D63" s="33" t="s">
        <v>18</v>
      </c>
      <c r="E63" s="34" t="s">
        <v>15</v>
      </c>
      <c r="F63" s="36">
        <v>8.0500000000000007</v>
      </c>
      <c r="G63" s="37">
        <v>8.0299999999999994</v>
      </c>
      <c r="H63" s="37">
        <v>0.15</v>
      </c>
      <c r="I63" s="34">
        <v>4</v>
      </c>
      <c r="J63" s="37">
        <f t="shared" si="21"/>
        <v>2.000000000000135E-2</v>
      </c>
      <c r="K63" s="67">
        <v>0.13</v>
      </c>
      <c r="M63" s="31" t="s">
        <v>12</v>
      </c>
      <c r="N63" s="32" t="s">
        <v>13</v>
      </c>
      <c r="O63" s="33">
        <v>60</v>
      </c>
      <c r="P63" s="33" t="s">
        <v>18</v>
      </c>
      <c r="Q63" s="34" t="s">
        <v>15</v>
      </c>
      <c r="R63" s="36">
        <f t="shared" si="14"/>
        <v>8.0500000000000007</v>
      </c>
      <c r="S63" s="37">
        <v>8.0259999999999998</v>
      </c>
      <c r="T63" s="81">
        <v>5.6000000000000001E-2</v>
      </c>
      <c r="U63" s="34" t="s">
        <v>75</v>
      </c>
      <c r="V63" s="37">
        <f t="shared" si="22"/>
        <v>2.4000000000000909E-2</v>
      </c>
      <c r="W63" s="67">
        <v>0.43</v>
      </c>
    </row>
    <row r="64" spans="1:23" x14ac:dyDescent="0.25">
      <c r="A64" s="31" t="s">
        <v>26</v>
      </c>
      <c r="B64" s="32" t="s">
        <v>13</v>
      </c>
      <c r="C64" s="33">
        <v>61</v>
      </c>
      <c r="D64" s="33" t="s">
        <v>18</v>
      </c>
      <c r="E64" s="34" t="s">
        <v>15</v>
      </c>
      <c r="F64" s="36">
        <v>7.35</v>
      </c>
      <c r="G64" s="37">
        <v>7.34</v>
      </c>
      <c r="H64" s="37">
        <v>0.15</v>
      </c>
      <c r="I64" s="34">
        <v>4</v>
      </c>
      <c r="J64" s="37">
        <f t="shared" si="21"/>
        <v>9.9999999999997868E-3</v>
      </c>
      <c r="K64" s="67">
        <v>7.0000000000000007E-2</v>
      </c>
      <c r="M64" s="31" t="s">
        <v>26</v>
      </c>
      <c r="N64" s="32" t="s">
        <v>13</v>
      </c>
      <c r="O64" s="33">
        <v>61</v>
      </c>
      <c r="P64" s="33" t="s">
        <v>18</v>
      </c>
      <c r="Q64" s="34" t="s">
        <v>15</v>
      </c>
      <c r="R64" s="36">
        <f t="shared" si="14"/>
        <v>7.35</v>
      </c>
      <c r="S64" s="37">
        <v>7.3170000000000002</v>
      </c>
      <c r="T64" s="81">
        <v>5.8000000000000003E-2</v>
      </c>
      <c r="U64" s="34" t="s">
        <v>75</v>
      </c>
      <c r="V64" s="37">
        <f t="shared" si="22"/>
        <v>3.2999999999999474E-2</v>
      </c>
      <c r="W64" s="67">
        <v>0.56000000000000005</v>
      </c>
    </row>
    <row r="65" spans="1:23" x14ac:dyDescent="0.25">
      <c r="A65" s="31" t="s">
        <v>21</v>
      </c>
      <c r="B65" s="32" t="s">
        <v>13</v>
      </c>
      <c r="C65" s="33">
        <v>62</v>
      </c>
      <c r="D65" s="33" t="s">
        <v>18</v>
      </c>
      <c r="E65" s="34" t="s">
        <v>15</v>
      </c>
      <c r="F65" s="36">
        <v>21.03</v>
      </c>
      <c r="G65" s="37">
        <v>20.94</v>
      </c>
      <c r="H65" s="37">
        <v>0.15</v>
      </c>
      <c r="I65" s="34">
        <v>4</v>
      </c>
      <c r="J65" s="37">
        <f t="shared" ref="J65:J69" si="23">((F65-G65))</f>
        <v>8.9999999999999858E-2</v>
      </c>
      <c r="K65" s="67">
        <v>0.6</v>
      </c>
      <c r="M65" s="31" t="s">
        <v>21</v>
      </c>
      <c r="N65" s="32" t="s">
        <v>13</v>
      </c>
      <c r="O65" s="33">
        <v>62</v>
      </c>
      <c r="P65" s="33" t="s">
        <v>18</v>
      </c>
      <c r="Q65" s="34" t="s">
        <v>15</v>
      </c>
      <c r="R65" s="36">
        <f t="shared" si="14"/>
        <v>21.03</v>
      </c>
      <c r="S65" s="37">
        <v>20.9</v>
      </c>
      <c r="T65" s="81">
        <v>0.1</v>
      </c>
      <c r="U65" s="34" t="s">
        <v>75</v>
      </c>
      <c r="V65" s="37">
        <f t="shared" si="22"/>
        <v>0.13000000000000256</v>
      </c>
      <c r="W65" s="67">
        <v>1.35</v>
      </c>
    </row>
    <row r="66" spans="1:23" x14ac:dyDescent="0.25">
      <c r="A66" s="31" t="s">
        <v>24</v>
      </c>
      <c r="B66" s="32" t="s">
        <v>13</v>
      </c>
      <c r="C66" s="33">
        <v>63</v>
      </c>
      <c r="D66" s="33" t="s">
        <v>18</v>
      </c>
      <c r="E66" s="34" t="s">
        <v>15</v>
      </c>
      <c r="F66" s="36">
        <v>14.48</v>
      </c>
      <c r="G66" s="37">
        <v>14.39</v>
      </c>
      <c r="H66" s="37">
        <v>0.15</v>
      </c>
      <c r="I66" s="41">
        <v>4</v>
      </c>
      <c r="J66" s="37">
        <f t="shared" si="23"/>
        <v>8.9999999999999858E-2</v>
      </c>
      <c r="K66" s="67">
        <v>0.6</v>
      </c>
      <c r="M66" s="31" t="s">
        <v>24</v>
      </c>
      <c r="N66" s="32" t="s">
        <v>13</v>
      </c>
      <c r="O66" s="33">
        <v>63</v>
      </c>
      <c r="P66" s="33" t="s">
        <v>18</v>
      </c>
      <c r="Q66" s="34" t="s">
        <v>15</v>
      </c>
      <c r="R66" s="36">
        <f t="shared" si="14"/>
        <v>14.48</v>
      </c>
      <c r="S66" s="37">
        <v>14.37</v>
      </c>
      <c r="T66" s="81">
        <v>0.08</v>
      </c>
      <c r="U66" s="34" t="s">
        <v>75</v>
      </c>
      <c r="V66" s="37">
        <f t="shared" si="22"/>
        <v>0.11000000000000121</v>
      </c>
      <c r="W66" s="67">
        <v>1.39</v>
      </c>
    </row>
    <row r="67" spans="1:23" x14ac:dyDescent="0.25">
      <c r="A67" s="31" t="s">
        <v>20</v>
      </c>
      <c r="B67" s="32" t="s">
        <v>13</v>
      </c>
      <c r="C67" s="33">
        <v>64</v>
      </c>
      <c r="D67" s="33" t="s">
        <v>18</v>
      </c>
      <c r="E67" s="34" t="s">
        <v>15</v>
      </c>
      <c r="F67" s="36">
        <v>0.51</v>
      </c>
      <c r="G67" s="37">
        <v>0.54</v>
      </c>
      <c r="H67" s="37">
        <v>0.15</v>
      </c>
      <c r="I67" s="41">
        <v>4</v>
      </c>
      <c r="J67" s="37">
        <f t="shared" si="23"/>
        <v>-3.0000000000000027E-2</v>
      </c>
      <c r="K67" s="67">
        <v>-0.2</v>
      </c>
      <c r="M67" s="31" t="s">
        <v>20</v>
      </c>
      <c r="N67" s="32" t="s">
        <v>13</v>
      </c>
      <c r="O67" s="33">
        <v>64</v>
      </c>
      <c r="P67" s="33" t="s">
        <v>18</v>
      </c>
      <c r="Q67" s="34" t="s">
        <v>15</v>
      </c>
      <c r="R67" s="36">
        <f t="shared" si="14"/>
        <v>0.51</v>
      </c>
      <c r="S67" s="37">
        <v>0.53129999999999999</v>
      </c>
      <c r="T67" s="81">
        <v>4.7699999999999999E-2</v>
      </c>
      <c r="U67" s="34" t="s">
        <v>75</v>
      </c>
      <c r="V67" s="37">
        <f t="shared" si="22"/>
        <v>-2.1299999999999986E-2</v>
      </c>
      <c r="W67" s="67">
        <v>-0.45</v>
      </c>
    </row>
    <row r="68" spans="1:23" x14ac:dyDescent="0.25">
      <c r="A68" s="31" t="s">
        <v>19</v>
      </c>
      <c r="B68" s="32" t="s">
        <v>13</v>
      </c>
      <c r="C68" s="33">
        <v>65</v>
      </c>
      <c r="D68" s="33" t="s">
        <v>18</v>
      </c>
      <c r="E68" s="34" t="s">
        <v>15</v>
      </c>
      <c r="F68" s="36">
        <v>8.08</v>
      </c>
      <c r="G68" s="37">
        <v>8.0399999999999991</v>
      </c>
      <c r="H68" s="37">
        <v>0.15</v>
      </c>
      <c r="I68" s="41">
        <v>4</v>
      </c>
      <c r="J68" s="37">
        <f t="shared" si="23"/>
        <v>4.0000000000000924E-2</v>
      </c>
      <c r="K68" s="67">
        <v>0.27</v>
      </c>
      <c r="M68" s="31" t="s">
        <v>19</v>
      </c>
      <c r="N68" s="32" t="s">
        <v>13</v>
      </c>
      <c r="O68" s="33">
        <v>65</v>
      </c>
      <c r="P68" s="33" t="s">
        <v>18</v>
      </c>
      <c r="Q68" s="34" t="s">
        <v>15</v>
      </c>
      <c r="R68" s="36">
        <f t="shared" si="14"/>
        <v>8.08</v>
      </c>
      <c r="S68" s="37">
        <v>8.0259999999999998</v>
      </c>
      <c r="T68" s="81">
        <v>7.1999999999999995E-2</v>
      </c>
      <c r="U68" s="34" t="s">
        <v>75</v>
      </c>
      <c r="V68" s="37">
        <f t="shared" si="22"/>
        <v>5.400000000000027E-2</v>
      </c>
      <c r="W68" s="67">
        <v>0.75</v>
      </c>
    </row>
    <row r="69" spans="1:23" x14ac:dyDescent="0.25">
      <c r="A69" s="31" t="s">
        <v>17</v>
      </c>
      <c r="B69" s="32" t="s">
        <v>13</v>
      </c>
      <c r="C69" s="33">
        <v>66</v>
      </c>
      <c r="D69" s="33" t="s">
        <v>18</v>
      </c>
      <c r="E69" s="34" t="s">
        <v>15</v>
      </c>
      <c r="F69" s="36">
        <v>6.61</v>
      </c>
      <c r="G69" s="37">
        <v>6.59</v>
      </c>
      <c r="H69" s="37">
        <v>0.15</v>
      </c>
      <c r="I69" s="41">
        <v>4</v>
      </c>
      <c r="J69" s="37">
        <f t="shared" si="23"/>
        <v>2.0000000000000462E-2</v>
      </c>
      <c r="K69" s="67">
        <v>0.13</v>
      </c>
      <c r="M69" s="31" t="s">
        <v>17</v>
      </c>
      <c r="N69" s="32" t="s">
        <v>13</v>
      </c>
      <c r="O69" s="33">
        <v>66</v>
      </c>
      <c r="P69" s="33" t="s">
        <v>18</v>
      </c>
      <c r="Q69" s="34" t="s">
        <v>15</v>
      </c>
      <c r="R69" s="36">
        <f t="shared" si="14"/>
        <v>6.61</v>
      </c>
      <c r="S69" s="37">
        <v>6.5570000000000004</v>
      </c>
      <c r="T69" s="81">
        <v>8.6999999999999994E-2</v>
      </c>
      <c r="U69" s="34" t="s">
        <v>75</v>
      </c>
      <c r="V69" s="37">
        <f t="shared" si="22"/>
        <v>5.2999999999999936E-2</v>
      </c>
      <c r="W69" s="67">
        <v>0.61</v>
      </c>
    </row>
    <row r="70" spans="1:23" x14ac:dyDescent="0.25">
      <c r="A70" s="31" t="s">
        <v>26</v>
      </c>
      <c r="B70" s="32" t="s">
        <v>13</v>
      </c>
      <c r="C70" s="33">
        <v>67</v>
      </c>
      <c r="D70" s="33" t="s">
        <v>14</v>
      </c>
      <c r="E70" s="34" t="s">
        <v>15</v>
      </c>
      <c r="F70" s="36">
        <v>3.5</v>
      </c>
      <c r="G70" s="37">
        <v>3.41</v>
      </c>
      <c r="H70" s="37">
        <f>G70*0.05</f>
        <v>0.17050000000000001</v>
      </c>
      <c r="I70" s="41">
        <v>4</v>
      </c>
      <c r="J70" s="41">
        <f t="shared" ref="J70:J71" si="24">((F70-G70)/G70)*100</f>
        <v>2.6392961876832799</v>
      </c>
      <c r="K70" s="67">
        <v>0.53</v>
      </c>
      <c r="M70" s="31" t="s">
        <v>26</v>
      </c>
      <c r="N70" s="32" t="s">
        <v>13</v>
      </c>
      <c r="O70" s="33">
        <v>67</v>
      </c>
      <c r="P70" s="33" t="s">
        <v>14</v>
      </c>
      <c r="Q70" s="34" t="s">
        <v>15</v>
      </c>
      <c r="R70" s="36">
        <f t="shared" si="14"/>
        <v>3.5</v>
      </c>
      <c r="S70" s="37">
        <v>3.4750000000000001</v>
      </c>
      <c r="T70" s="81">
        <v>8.5999999999999993E-2</v>
      </c>
      <c r="U70" s="34" t="s">
        <v>75</v>
      </c>
      <c r="V70" s="41">
        <f>((R70-S70)/S70)*100</f>
        <v>0.71942446043165209</v>
      </c>
      <c r="W70" s="67">
        <v>0.28999999999999998</v>
      </c>
    </row>
    <row r="71" spans="1:23" ht="15.75" thickBot="1" x14ac:dyDescent="0.3">
      <c r="A71" s="69" t="s">
        <v>20</v>
      </c>
      <c r="B71" s="70" t="s">
        <v>13</v>
      </c>
      <c r="C71" s="71">
        <v>68</v>
      </c>
      <c r="D71" s="71" t="s">
        <v>14</v>
      </c>
      <c r="E71" s="72" t="s">
        <v>15</v>
      </c>
      <c r="F71" s="73">
        <v>6.5</v>
      </c>
      <c r="G71" s="74">
        <v>6.47</v>
      </c>
      <c r="H71" s="74">
        <f>G71*0.05</f>
        <v>0.32350000000000001</v>
      </c>
      <c r="I71" s="75">
        <v>4</v>
      </c>
      <c r="J71" s="75">
        <f t="shared" si="24"/>
        <v>0.46367851622875195</v>
      </c>
      <c r="K71" s="76">
        <v>0.09</v>
      </c>
      <c r="M71" s="69" t="s">
        <v>20</v>
      </c>
      <c r="N71" s="70" t="s">
        <v>13</v>
      </c>
      <c r="O71" s="71">
        <v>68</v>
      </c>
      <c r="P71" s="71" t="s">
        <v>14</v>
      </c>
      <c r="Q71" s="72" t="s">
        <v>15</v>
      </c>
      <c r="R71" s="73">
        <f t="shared" si="14"/>
        <v>6.5</v>
      </c>
      <c r="S71" s="74">
        <v>6.5890000000000004</v>
      </c>
      <c r="T71" s="82">
        <v>0.106</v>
      </c>
      <c r="U71" s="72" t="s">
        <v>75</v>
      </c>
      <c r="V71" s="75">
        <f t="shared" ref="V71" si="25">((R71-S71)/S71)*100</f>
        <v>-1.350736075276983</v>
      </c>
      <c r="W71" s="76">
        <v>-0.84</v>
      </c>
    </row>
    <row r="73" spans="1:23" x14ac:dyDescent="0.25">
      <c r="W73" s="46"/>
    </row>
    <row r="75" spans="1:23" x14ac:dyDescent="0.25">
      <c r="K75" s="46"/>
    </row>
  </sheetData>
  <sheetProtection algorithmName="SHA-512" hashValue="VLZ04MzcvHGU3jAfg8+JLBj7dUxzhEFJ+/h/w34p1wUr5kRweVXTEuOkQxG8VYNxqcWU0F9Swhhp5Rq530zS0Q==" saltValue="YsX/C9DHxTRPv6+/2lO9rA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5 K45:K71">
    <cfRule type="cellIs" dxfId="122" priority="13" stopIfTrue="1" operator="between">
      <formula>-2</formula>
      <formula>2</formula>
    </cfRule>
    <cfRule type="cellIs" dxfId="121" priority="14" stopIfTrue="1" operator="between">
      <formula>-3</formula>
      <formula>3</formula>
    </cfRule>
    <cfRule type="cellIs" dxfId="120" priority="15" operator="notBetween">
      <formula>-3</formula>
      <formula>3</formula>
    </cfRule>
  </conditionalFormatting>
  <conditionalFormatting sqref="W33:W35">
    <cfRule type="cellIs" dxfId="119" priority="1" stopIfTrue="1" operator="between">
      <formula>-2</formula>
      <formula>2</formula>
    </cfRule>
    <cfRule type="cellIs" dxfId="118" priority="2" stopIfTrue="1" operator="between">
      <formula>-3</formula>
      <formula>3</formula>
    </cfRule>
    <cfRule type="cellIs" dxfId="117" priority="3" operator="notBetween">
      <formula>-3</formula>
      <formula>3</formula>
    </cfRule>
  </conditionalFormatting>
  <conditionalFormatting sqref="W45:W71">
    <cfRule type="cellIs" dxfId="116" priority="4" stopIfTrue="1" operator="between">
      <formula>-2</formula>
      <formula>2</formula>
    </cfRule>
    <cfRule type="cellIs" dxfId="115" priority="5" stopIfTrue="1" operator="between">
      <formula>-3</formula>
      <formula>3</formula>
    </cfRule>
    <cfRule type="cellIs" dxfId="114" priority="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3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C08F-A799-4239-A95F-77F6E28D5FFA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295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94.3</v>
      </c>
      <c r="G14" s="28">
        <v>92.254032937732077</v>
      </c>
      <c r="H14" s="17">
        <f>G14*0.025</f>
        <v>2.3063508234433021</v>
      </c>
      <c r="I14" s="14"/>
      <c r="J14" s="18">
        <f>((F14-G14)/G14)*100</f>
        <v>2.2177535194031774</v>
      </c>
      <c r="K14" s="26">
        <f>(F14-G14)/H14</f>
        <v>0.887101407761271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78.2</v>
      </c>
      <c r="G15" s="28">
        <v>78.400000000000006</v>
      </c>
      <c r="H15" s="17">
        <f>2/2</f>
        <v>1</v>
      </c>
      <c r="I15" s="14"/>
      <c r="J15" s="22">
        <f>F15-G15</f>
        <v>-0.20000000000000284</v>
      </c>
      <c r="K15" s="26">
        <f t="shared" ref="K15:K28" si="0">(F15-G15)/H15</f>
        <v>-0.20000000000000284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7.84</v>
      </c>
      <c r="G16" s="17">
        <v>8.151284916451381</v>
      </c>
      <c r="H16" s="17">
        <f>G16*((14-0.53*G16)/200)</f>
        <v>0.39451481281030204</v>
      </c>
      <c r="I16" s="14"/>
      <c r="J16" s="18">
        <f>((F16-G16)/G16)*100</f>
        <v>-3.8188447544402289</v>
      </c>
      <c r="K16" s="26">
        <f>(F16-G16)/H16</f>
        <v>-0.78903226531334059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8.06</v>
      </c>
      <c r="G17" s="17">
        <v>8.1495475451132116</v>
      </c>
      <c r="H17" s="17">
        <f t="shared" ref="H17" si="1">G17*((14-0.53*G17)/200)</f>
        <v>0.39446824640426381</v>
      </c>
      <c r="I17" s="14"/>
      <c r="J17" s="18">
        <f>((F17-G17)/G17)*100</f>
        <v>-1.0988038859520155</v>
      </c>
      <c r="K17" s="26">
        <f>(F17-G17)/H17</f>
        <v>-0.2270082469995312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10.8</v>
      </c>
      <c r="G18" s="28">
        <v>11.39665497799038</v>
      </c>
      <c r="H18" s="17">
        <f t="shared" ref="H18:H19" si="2">G18*((14-0.53*G18)/200)</f>
        <v>0.45357392503784139</v>
      </c>
      <c r="I18" s="14"/>
      <c r="J18" s="18">
        <f t="shared" ref="J18:J20" si="3">((F18-G18)/G18)*100</f>
        <v>-5.2353517689415039</v>
      </c>
      <c r="K18" s="26">
        <f t="shared" ref="K18:K20" si="4">(F18-G18)/H18</f>
        <v>-1.3154525537167967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11</v>
      </c>
      <c r="G19" s="28">
        <v>11.345350962515669</v>
      </c>
      <c r="H19" s="17">
        <f t="shared" si="2"/>
        <v>0.45307454795006047</v>
      </c>
      <c r="I19" s="14"/>
      <c r="J19" s="18">
        <f t="shared" si="3"/>
        <v>-3.0439865955375622</v>
      </c>
      <c r="K19" s="26">
        <f t="shared" si="4"/>
        <v>-0.76223871784061159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10.5</v>
      </c>
      <c r="G20" s="17">
        <v>10.71</v>
      </c>
      <c r="H20" s="17">
        <f>G20*0.05</f>
        <v>0.53550000000000009</v>
      </c>
      <c r="I20" s="14"/>
      <c r="J20" s="18">
        <f t="shared" si="3"/>
        <v>-1.9607843137254981</v>
      </c>
      <c r="K20" s="26">
        <f t="shared" si="4"/>
        <v>-0.39215686274509959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7.35</v>
      </c>
      <c r="G21" s="36">
        <v>7.2603531017830969</v>
      </c>
      <c r="H21" s="37">
        <f>G21*0.075/2</f>
        <v>0.27226324131686613</v>
      </c>
      <c r="I21" s="34"/>
      <c r="J21" s="38">
        <f t="shared" ref="J21:J28" si="5">((F21-G21)/G21)*100</f>
        <v>1.2347457067189478</v>
      </c>
      <c r="K21" s="67">
        <f t="shared" si="0"/>
        <v>0.32926552179171942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9">
        <v>8.93</v>
      </c>
      <c r="G22" s="36">
        <v>8.6883298867002541</v>
      </c>
      <c r="H22" s="37">
        <f t="shared" ref="H22:H23" si="6">G22*0.075/2</f>
        <v>0.32581237075125952</v>
      </c>
      <c r="I22" s="41"/>
      <c r="J22" s="38">
        <f t="shared" si="5"/>
        <v>2.7815485421390886</v>
      </c>
      <c r="K22" s="67">
        <f t="shared" si="0"/>
        <v>0.74174627790375691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9">
        <v>17.95</v>
      </c>
      <c r="G23" s="36">
        <v>17.813505669748377</v>
      </c>
      <c r="H23" s="37">
        <f t="shared" si="6"/>
        <v>0.66800646261556407</v>
      </c>
      <c r="I23" s="41"/>
      <c r="J23" s="38">
        <f t="shared" si="5"/>
        <v>0.76624069839000097</v>
      </c>
      <c r="K23" s="67">
        <f t="shared" si="0"/>
        <v>0.20433085290400027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 t="s">
        <v>81</v>
      </c>
      <c r="G24" s="40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 t="s">
        <v>81</v>
      </c>
      <c r="G25" s="40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9">
        <v>79.8</v>
      </c>
      <c r="G26" s="36">
        <v>79.952871022884821</v>
      </c>
      <c r="H26" s="37">
        <f>G26*0.025</f>
        <v>1.9988217755721207</v>
      </c>
      <c r="I26" s="41"/>
      <c r="J26" s="38">
        <f t="shared" si="5"/>
        <v>-0.19120141769651763</v>
      </c>
      <c r="K26" s="67">
        <f t="shared" si="0"/>
        <v>-7.6480567078607051E-2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42">
        <v>99.7</v>
      </c>
      <c r="G27" s="40">
        <v>99.859253525526867</v>
      </c>
      <c r="H27" s="37">
        <f t="shared" ref="H27:H28" si="7">G27*0.025</f>
        <v>2.4964813381381719</v>
      </c>
      <c r="I27" s="41"/>
      <c r="J27" s="38">
        <f t="shared" si="5"/>
        <v>-0.15947798516854986</v>
      </c>
      <c r="K27" s="67">
        <f t="shared" si="0"/>
        <v>-6.379119406741994E-2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42">
        <v>156</v>
      </c>
      <c r="G28" s="40">
        <v>155.13340808451477</v>
      </c>
      <c r="H28" s="37">
        <f t="shared" si="7"/>
        <v>3.8783352021128694</v>
      </c>
      <c r="I28" s="41"/>
      <c r="J28" s="38">
        <f t="shared" si="5"/>
        <v>0.55861076359072948</v>
      </c>
      <c r="K28" s="67">
        <f t="shared" si="0"/>
        <v>0.22344430543629179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 t="s">
        <v>78</v>
      </c>
      <c r="G29" s="40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 t="s">
        <v>78</v>
      </c>
      <c r="G30" s="40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62.2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3.4425411608182279</v>
      </c>
      <c r="K31" s="26">
        <v>0.69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62.2</v>
      </c>
      <c r="S31" s="25">
        <v>60</v>
      </c>
      <c r="T31" s="16">
        <v>1.84</v>
      </c>
      <c r="U31" s="14">
        <v>1</v>
      </c>
      <c r="V31" s="18">
        <f>((R31-S31)/S31)*100</f>
        <v>3.6666666666666714</v>
      </c>
      <c r="W31" s="67">
        <v>1.2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30">
        <v>103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5.4139801453280185</v>
      </c>
      <c r="K32" s="26">
        <v>1.08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30">
        <f t="shared" ref="R32:R43" si="10">F32</f>
        <v>103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3.6425840209297693</v>
      </c>
      <c r="W32" s="67">
        <v>1.56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30">
        <v>281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51.736054862573575</v>
      </c>
      <c r="K33" s="26">
        <v>10.35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30">
        <f t="shared" si="10"/>
        <v>281</v>
      </c>
      <c r="S33" s="25">
        <v>187.9</v>
      </c>
      <c r="T33" s="16">
        <v>7.7</v>
      </c>
      <c r="U33" s="14">
        <v>1</v>
      </c>
      <c r="V33" s="18">
        <f t="shared" si="11"/>
        <v>49.547631718999462</v>
      </c>
      <c r="W33" s="67">
        <v>12.09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17.899999999999999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17.899999999999999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25">
        <v>18.7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25">
        <f t="shared" si="10"/>
        <v>18.7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25">
        <v>20.9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25">
        <f t="shared" si="10"/>
        <v>20.9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>
        <v>64.099999999999994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25">
        <f t="shared" si="10"/>
        <v>64.099999999999994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82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25">
        <f t="shared" si="10"/>
        <v>82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30">
        <v>102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30">
        <f t="shared" si="10"/>
        <v>102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30">
        <v>538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30">
        <f t="shared" si="10"/>
        <v>538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30">
        <v>489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30">
        <f t="shared" si="10"/>
        <v>489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30">
        <v>370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30">
        <f t="shared" si="10"/>
        <v>370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30">
        <v>105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7.460853546208174</v>
      </c>
      <c r="K43" s="26">
        <v>1.49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30">
        <f t="shared" si="10"/>
        <v>105</v>
      </c>
      <c r="S43" s="25">
        <v>102.2</v>
      </c>
      <c r="T43" s="16">
        <v>5.4</v>
      </c>
      <c r="U43" s="14">
        <v>1</v>
      </c>
      <c r="V43" s="18">
        <f t="shared" si="11"/>
        <v>2.7397260273972575</v>
      </c>
      <c r="W43" s="67">
        <v>0.51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111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3.6414565826330589</v>
      </c>
      <c r="K44" s="67">
        <v>0.74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111</v>
      </c>
      <c r="S44" s="68">
        <v>106.8</v>
      </c>
      <c r="T44" s="37">
        <v>2.8</v>
      </c>
      <c r="U44" s="34" t="s">
        <v>75</v>
      </c>
      <c r="V44" s="41">
        <f t="shared" si="11"/>
        <v>3.9325842696629238</v>
      </c>
      <c r="W44" s="67">
        <v>1.49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66">
        <v>44</v>
      </c>
      <c r="G45" s="68">
        <v>42.29</v>
      </c>
      <c r="H45" s="37">
        <f>0.05*G45</f>
        <v>2.1145</v>
      </c>
      <c r="I45" s="41">
        <v>4</v>
      </c>
      <c r="J45" s="41">
        <f t="shared" si="13"/>
        <v>4.0435091038070485</v>
      </c>
      <c r="K45" s="67">
        <v>0.81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66">
        <f t="shared" ref="R45:R69" si="14">F45</f>
        <v>44</v>
      </c>
      <c r="S45" s="68">
        <v>42.38</v>
      </c>
      <c r="T45" s="37">
        <v>1.85</v>
      </c>
      <c r="U45" s="34" t="s">
        <v>75</v>
      </c>
      <c r="V45" s="41">
        <f t="shared" si="11"/>
        <v>3.8225578102878655</v>
      </c>
      <c r="W45" s="67">
        <v>0.88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164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2.6925485284909279</v>
      </c>
      <c r="K46" s="67">
        <v>0.54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164</v>
      </c>
      <c r="S46" s="68">
        <v>158.9</v>
      </c>
      <c r="T46" s="37">
        <v>3.6</v>
      </c>
      <c r="U46" s="34" t="s">
        <v>75</v>
      </c>
      <c r="V46" s="41">
        <f t="shared" si="11"/>
        <v>3.2095657646318401</v>
      </c>
      <c r="W46" s="67">
        <v>1.43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>
        <v>63.5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-8.3164885937048858</v>
      </c>
      <c r="K47" s="67">
        <v>-1.1100000000000001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>
        <f t="shared" si="14"/>
        <v>63.5</v>
      </c>
      <c r="S47" s="68">
        <v>64.47</v>
      </c>
      <c r="T47" s="37">
        <v>9.86</v>
      </c>
      <c r="U47" s="34" t="s">
        <v>75</v>
      </c>
      <c r="V47" s="41">
        <f t="shared" si="11"/>
        <v>-1.5045757716767472</v>
      </c>
      <c r="W47" s="67">
        <v>-0.1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66">
        <v>95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-4.262823742819716</v>
      </c>
      <c r="K48" s="67">
        <v>-0.56999999999999995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66">
        <f t="shared" si="14"/>
        <v>95</v>
      </c>
      <c r="S48" s="68">
        <v>96.58</v>
      </c>
      <c r="T48" s="37">
        <v>8.02</v>
      </c>
      <c r="U48" s="34" t="s">
        <v>75</v>
      </c>
      <c r="V48" s="41">
        <f t="shared" si="11"/>
        <v>-1.6359494719403587</v>
      </c>
      <c r="W48" s="67">
        <v>-0.2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66">
        <v>73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-2.7315123251165851</v>
      </c>
      <c r="K49" s="67">
        <v>-0.36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66">
        <f t="shared" si="14"/>
        <v>73</v>
      </c>
      <c r="S49" s="68">
        <v>77.2</v>
      </c>
      <c r="T49" s="37">
        <v>7.02</v>
      </c>
      <c r="U49" s="34" t="s">
        <v>75</v>
      </c>
      <c r="V49" s="41">
        <f t="shared" si="11"/>
        <v>-5.4404145077720241</v>
      </c>
      <c r="W49" s="67">
        <v>-0.6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66">
        <v>117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-6.2499999999999982</v>
      </c>
      <c r="K50" s="67">
        <v>-0.84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66">
        <f t="shared" si="14"/>
        <v>117</v>
      </c>
      <c r="S50" s="68">
        <v>117.5</v>
      </c>
      <c r="T50" s="37">
        <v>9.6</v>
      </c>
      <c r="U50" s="34" t="s">
        <v>75</v>
      </c>
      <c r="V50" s="41">
        <f t="shared" si="11"/>
        <v>-0.42553191489361702</v>
      </c>
      <c r="W50" s="67">
        <v>-0.06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66">
        <v>62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-7.9299079299079338</v>
      </c>
      <c r="K51" s="67">
        <v>-1.06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66">
        <f t="shared" si="14"/>
        <v>62</v>
      </c>
      <c r="S51" s="68">
        <v>63.04</v>
      </c>
      <c r="T51" s="37">
        <v>8.44</v>
      </c>
      <c r="U51" s="34" t="s">
        <v>75</v>
      </c>
      <c r="V51" s="41">
        <f t="shared" si="11"/>
        <v>-1.6497461928933996</v>
      </c>
      <c r="W51" s="67">
        <v>-0.12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66">
        <v>40</v>
      </c>
      <c r="G52" s="68">
        <v>42.32</v>
      </c>
      <c r="H52" s="37">
        <v>4.91</v>
      </c>
      <c r="I52" s="34">
        <v>4</v>
      </c>
      <c r="J52" s="41">
        <f t="shared" si="16"/>
        <v>-5.4820415879017013</v>
      </c>
      <c r="K52" s="67">
        <v>-0.47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66">
        <f t="shared" si="14"/>
        <v>40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10.619469026548684</v>
      </c>
      <c r="W52" s="67">
        <v>0.83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115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-1.1177987962166787</v>
      </c>
      <c r="K53" s="67">
        <v>-0.23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115</v>
      </c>
      <c r="S53" s="68">
        <v>112.3</v>
      </c>
      <c r="T53" s="37">
        <v>5.5</v>
      </c>
      <c r="U53" s="34" t="s">
        <v>75</v>
      </c>
      <c r="V53" s="41">
        <f t="shared" si="11"/>
        <v>2.4042742653606437</v>
      </c>
      <c r="W53" s="67">
        <v>0.49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145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-1.2261580381471466</v>
      </c>
      <c r="K54" s="67">
        <v>-0.24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145</v>
      </c>
      <c r="S54" s="68">
        <v>142.4</v>
      </c>
      <c r="T54" s="37">
        <v>5.9</v>
      </c>
      <c r="U54" s="34" t="s">
        <v>75</v>
      </c>
      <c r="V54" s="41">
        <f t="shared" si="11"/>
        <v>1.8258426966292092</v>
      </c>
      <c r="W54" s="67">
        <v>0.44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195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-0.71283095723014545</v>
      </c>
      <c r="K55" s="67">
        <v>-0.15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195</v>
      </c>
      <c r="S55" s="68">
        <v>189.9</v>
      </c>
      <c r="T55" s="37">
        <v>8.8000000000000007</v>
      </c>
      <c r="U55" s="34" t="s">
        <v>75</v>
      </c>
      <c r="V55" s="41">
        <f t="shared" si="11"/>
        <v>2.6856240126382276</v>
      </c>
      <c r="W55" s="67">
        <v>0.56999999999999995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113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-4.5608108108108159</v>
      </c>
      <c r="K56" s="67">
        <v>-0.91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113</v>
      </c>
      <c r="S56" s="68">
        <v>108.5</v>
      </c>
      <c r="T56" s="37">
        <v>8.9</v>
      </c>
      <c r="U56" s="34" t="s">
        <v>75</v>
      </c>
      <c r="V56" s="41">
        <f t="shared" si="11"/>
        <v>4.1474654377880187</v>
      </c>
      <c r="W56" s="67">
        <v>0.51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169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-1.6298020954598436</v>
      </c>
      <c r="K57" s="67">
        <v>-0.32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169</v>
      </c>
      <c r="S57" s="68">
        <v>164.9</v>
      </c>
      <c r="T57" s="37">
        <v>8</v>
      </c>
      <c r="U57" s="34" t="s">
        <v>75</v>
      </c>
      <c r="V57" s="41">
        <f t="shared" si="11"/>
        <v>2.4863553668890201</v>
      </c>
      <c r="W57" s="67">
        <v>0.51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117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0.34305317324185736</v>
      </c>
      <c r="K58" s="67">
        <v>7.0000000000000007E-2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117</v>
      </c>
      <c r="S58" s="68">
        <v>115.1</v>
      </c>
      <c r="T58" s="37">
        <v>4.5999999999999996</v>
      </c>
      <c r="U58" s="34" t="s">
        <v>75</v>
      </c>
      <c r="V58" s="41">
        <f>R58-S58</f>
        <v>1.9000000000000057</v>
      </c>
      <c r="W58" s="67">
        <v>0.42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15.97</v>
      </c>
      <c r="G59" s="37">
        <v>15.93</v>
      </c>
      <c r="H59" s="37">
        <v>0.15</v>
      </c>
      <c r="I59" s="34">
        <v>4</v>
      </c>
      <c r="J59" s="37">
        <f t="shared" ref="J59:J62" si="21">((F59-G59))</f>
        <v>4.0000000000000924E-2</v>
      </c>
      <c r="K59" s="67">
        <v>0.27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15.97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4.0000000000000924E-2</v>
      </c>
      <c r="W59" s="67">
        <v>0.45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14.7</v>
      </c>
      <c r="G60" s="37">
        <v>14.7</v>
      </c>
      <c r="H60" s="37">
        <v>0.15</v>
      </c>
      <c r="I60" s="34">
        <v>4</v>
      </c>
      <c r="J60" s="37">
        <f t="shared" si="21"/>
        <v>0</v>
      </c>
      <c r="K60" s="67">
        <v>0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14.7</v>
      </c>
      <c r="S60" s="37">
        <v>14.67</v>
      </c>
      <c r="T60" s="81">
        <v>0.08</v>
      </c>
      <c r="U60" s="34" t="s">
        <v>75</v>
      </c>
      <c r="V60" s="37">
        <f t="shared" si="22"/>
        <v>2.9999999999999361E-2</v>
      </c>
      <c r="W60" s="67">
        <v>0.38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8.0399999999999991</v>
      </c>
      <c r="G61" s="37">
        <v>8.0299999999999994</v>
      </c>
      <c r="H61" s="37">
        <v>0.15</v>
      </c>
      <c r="I61" s="34">
        <v>4</v>
      </c>
      <c r="J61" s="37">
        <f t="shared" si="21"/>
        <v>9.9999999999997868E-3</v>
      </c>
      <c r="K61" s="67">
        <v>7.0000000000000007E-2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8.0399999999999991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1.3999999999999346E-2</v>
      </c>
      <c r="W61" s="67">
        <v>0.25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7.34</v>
      </c>
      <c r="G62" s="37">
        <v>7.34</v>
      </c>
      <c r="H62" s="37">
        <v>0.15</v>
      </c>
      <c r="I62" s="34">
        <v>4</v>
      </c>
      <c r="J62" s="37">
        <f t="shared" si="21"/>
        <v>0</v>
      </c>
      <c r="K62" s="67">
        <v>0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7.34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2.2999999999999687E-2</v>
      </c>
      <c r="W62" s="67">
        <v>0.39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20.94</v>
      </c>
      <c r="G63" s="37">
        <v>20.94</v>
      </c>
      <c r="H63" s="37">
        <v>0.15</v>
      </c>
      <c r="I63" s="34">
        <v>4</v>
      </c>
      <c r="J63" s="37">
        <f t="shared" ref="J63:J67" si="23">((F63-G63))</f>
        <v>0</v>
      </c>
      <c r="K63" s="67">
        <v>0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20.94</v>
      </c>
      <c r="S63" s="37">
        <v>20.9</v>
      </c>
      <c r="T63" s="81">
        <v>0.1</v>
      </c>
      <c r="U63" s="34" t="s">
        <v>75</v>
      </c>
      <c r="V63" s="37">
        <f t="shared" si="22"/>
        <v>4.00000000000027E-2</v>
      </c>
      <c r="W63" s="67">
        <v>0.43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14.4</v>
      </c>
      <c r="G64" s="37">
        <v>14.39</v>
      </c>
      <c r="H64" s="37">
        <v>0.15</v>
      </c>
      <c r="I64" s="41">
        <v>4</v>
      </c>
      <c r="J64" s="37">
        <f t="shared" si="23"/>
        <v>9.9999999999997868E-3</v>
      </c>
      <c r="K64" s="67">
        <v>7.0000000000000007E-2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14.4</v>
      </c>
      <c r="S64" s="37">
        <v>14.37</v>
      </c>
      <c r="T64" s="81">
        <v>0.08</v>
      </c>
      <c r="U64" s="34" t="s">
        <v>75</v>
      </c>
      <c r="V64" s="37">
        <f t="shared" si="22"/>
        <v>3.0000000000001137E-2</v>
      </c>
      <c r="W64" s="67">
        <v>0.38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0.55000000000000004</v>
      </c>
      <c r="G65" s="37">
        <v>0.54</v>
      </c>
      <c r="H65" s="37">
        <v>0.15</v>
      </c>
      <c r="I65" s="41">
        <v>4</v>
      </c>
      <c r="J65" s="37">
        <f t="shared" si="23"/>
        <v>1.0000000000000009E-2</v>
      </c>
      <c r="K65" s="67">
        <v>7.0000000000000007E-2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0.55000000000000004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1.870000000000005E-2</v>
      </c>
      <c r="W65" s="67">
        <v>0.39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8.06</v>
      </c>
      <c r="G66" s="37">
        <v>8.0399999999999991</v>
      </c>
      <c r="H66" s="37">
        <v>0.15</v>
      </c>
      <c r="I66" s="41">
        <v>4</v>
      </c>
      <c r="J66" s="37">
        <f t="shared" si="23"/>
        <v>2.000000000000135E-2</v>
      </c>
      <c r="K66" s="67">
        <v>0.13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8.06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3.4000000000000696E-2</v>
      </c>
      <c r="W66" s="67">
        <v>0.47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6.6</v>
      </c>
      <c r="G67" s="37">
        <v>6.59</v>
      </c>
      <c r="H67" s="37">
        <v>0.15</v>
      </c>
      <c r="I67" s="41">
        <v>4</v>
      </c>
      <c r="J67" s="37">
        <f t="shared" si="23"/>
        <v>9.9999999999997868E-3</v>
      </c>
      <c r="K67" s="67">
        <v>7.0000000000000007E-2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6.6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4.2999999999999261E-2</v>
      </c>
      <c r="W67" s="67">
        <v>0.49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3.51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2.9325513196480832</v>
      </c>
      <c r="K68" s="67">
        <v>0.59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3.51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1.0071942446043078</v>
      </c>
      <c r="W68" s="67">
        <v>0.41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6.6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2.0092735703245732</v>
      </c>
      <c r="K69" s="76">
        <v>0.4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6.6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0.16694490818028884</v>
      </c>
      <c r="W69" s="76">
        <v>0.1</v>
      </c>
    </row>
    <row r="71" spans="1:23" x14ac:dyDescent="0.25">
      <c r="W71" s="46"/>
    </row>
    <row r="73" spans="1:23" x14ac:dyDescent="0.25">
      <c r="K73" s="46"/>
    </row>
  </sheetData>
  <sheetProtection algorithmName="SHA-512" hashValue="PA42Xd0h/1+kIzxvjFV3gVjV56BYOfzbtwdtj4vqBehowYK++Z3U0hSI1k+qwcD3+fF+vW18uYfNeWZufZg6HA==" saltValue="6vSl6jGFj4ID56WymFfse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">
    <cfRule type="cellIs" dxfId="113" priority="7" stopIfTrue="1" operator="between">
      <formula>-2</formula>
      <formula>2</formula>
    </cfRule>
    <cfRule type="cellIs" dxfId="112" priority="8" stopIfTrue="1" operator="between">
      <formula>-3</formula>
      <formula>3</formula>
    </cfRule>
    <cfRule type="cellIs" dxfId="111" priority="9" operator="notBetween">
      <formula>-3</formula>
      <formula>3</formula>
    </cfRule>
  </conditionalFormatting>
  <conditionalFormatting sqref="K43:K69 W43:W69">
    <cfRule type="cellIs" dxfId="110" priority="22" stopIfTrue="1" operator="between">
      <formula>-2</formula>
      <formula>2</formula>
    </cfRule>
    <cfRule type="cellIs" dxfId="109" priority="23" stopIfTrue="1" operator="between">
      <formula>-3</formula>
      <formula>3</formula>
    </cfRule>
    <cfRule type="cellIs" dxfId="108" priority="24" operator="notBetween">
      <formula>-3</formula>
      <formula>3</formula>
    </cfRule>
  </conditionalFormatting>
  <conditionalFormatting sqref="W31:W33">
    <cfRule type="cellIs" dxfId="107" priority="1" stopIfTrue="1" operator="between">
      <formula>-2</formula>
      <formula>2</formula>
    </cfRule>
    <cfRule type="cellIs" dxfId="106" priority="2" stopIfTrue="1" operator="between">
      <formula>-3</formula>
      <formula>3</formula>
    </cfRule>
    <cfRule type="cellIs" dxfId="105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51FEA-E0C1-43CE-B12F-17207AF47E2F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339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91.8</v>
      </c>
      <c r="G14" s="28">
        <v>90.317291245497614</v>
      </c>
      <c r="H14" s="17">
        <f>G14*0.025</f>
        <v>2.2579322811374403</v>
      </c>
      <c r="I14" s="14"/>
      <c r="J14" s="18">
        <f>((F14-G14)/G14)*100</f>
        <v>1.6416665447506953</v>
      </c>
      <c r="K14" s="26">
        <f>(F14-G14)/H14</f>
        <v>0.65666661790027814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78.8</v>
      </c>
      <c r="G15" s="28">
        <v>78.099999999999994</v>
      </c>
      <c r="H15" s="17">
        <f>2/2</f>
        <v>1</v>
      </c>
      <c r="I15" s="14"/>
      <c r="J15" s="22">
        <f>F15-G15</f>
        <v>0.70000000000000284</v>
      </c>
      <c r="K15" s="26">
        <f t="shared" ref="K15:K28" si="0">(F15-G15)/H15</f>
        <v>0.70000000000000284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7.99</v>
      </c>
      <c r="G16" s="17">
        <v>8.2224754399823254</v>
      </c>
      <c r="H16" s="17">
        <f>G16*((14-0.53*G16)/200)</f>
        <v>0.39640915954181455</v>
      </c>
      <c r="I16" s="14"/>
      <c r="J16" s="18">
        <f>((F16-G16)/G16)*100</f>
        <v>-2.8273169275994205</v>
      </c>
      <c r="K16" s="26">
        <f>(F16-G16)/H16</f>
        <v>-0.58645325009903804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7.83</v>
      </c>
      <c r="G17" s="17">
        <v>8.1742785392946296</v>
      </c>
      <c r="H17" s="17">
        <f t="shared" ref="H17" si="1">G17*((14-0.53*G17)/200)</f>
        <v>0.3951295992099963</v>
      </c>
      <c r="I17" s="14"/>
      <c r="J17" s="18">
        <f>((F17-G17)/G17)*100</f>
        <v>-4.2117299727388273</v>
      </c>
      <c r="K17" s="26">
        <f>(F17-G17)/H17</f>
        <v>-0.87130536407033021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10.9</v>
      </c>
      <c r="G18" s="28">
        <v>11.257249376863181</v>
      </c>
      <c r="H18" s="17">
        <f t="shared" ref="H18:H19" si="2">G18*((14-0.53*G18)/200)</f>
        <v>0.4521844480182734</v>
      </c>
      <c r="I18" s="14"/>
      <c r="J18" s="18">
        <f t="shared" ref="J18:J20" si="3">((F18-G18)/G18)*100</f>
        <v>-3.173505044646415</v>
      </c>
      <c r="K18" s="26">
        <f t="shared" ref="K18:K20" si="4">(F18-G18)/H18</f>
        <v>-0.79005233025781374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10.8</v>
      </c>
      <c r="G19" s="28">
        <v>11.299888212343371</v>
      </c>
      <c r="H19" s="17">
        <f t="shared" si="2"/>
        <v>0.45262036979367587</v>
      </c>
      <c r="I19" s="14"/>
      <c r="J19" s="18">
        <f t="shared" si="3"/>
        <v>-4.4238332534769658</v>
      </c>
      <c r="K19" s="26">
        <f t="shared" si="4"/>
        <v>-1.1044315406556731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</v>
      </c>
      <c r="G20" s="17">
        <v>10.71</v>
      </c>
      <c r="H20" s="17">
        <f>G20*0.05</f>
        <v>0.53550000000000009</v>
      </c>
      <c r="I20" s="14"/>
      <c r="J20" s="18">
        <f t="shared" si="3"/>
        <v>-6.629318394024283</v>
      </c>
      <c r="K20" s="26">
        <f t="shared" si="4"/>
        <v>-1.3258636788048566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7.2</v>
      </c>
      <c r="G21" s="36">
        <v>7.0953450767425732</v>
      </c>
      <c r="H21" s="37">
        <f>G21*0.075/2</f>
        <v>0.26607544037784647</v>
      </c>
      <c r="I21" s="34"/>
      <c r="J21" s="38">
        <f t="shared" ref="J21:J28" si="5">((F21-G21)/G21)*100</f>
        <v>1.4749800344520152</v>
      </c>
      <c r="K21" s="67">
        <f t="shared" si="0"/>
        <v>0.39332800918720412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9">
        <v>8.6</v>
      </c>
      <c r="G22" s="36">
        <v>8.598450612010252</v>
      </c>
      <c r="H22" s="37">
        <f t="shared" ref="H22:H23" si="6">G22*0.075/2</f>
        <v>0.32244189795038442</v>
      </c>
      <c r="I22" s="41"/>
      <c r="J22" s="38">
        <f t="shared" si="5"/>
        <v>1.8019385813340744E-2</v>
      </c>
      <c r="K22" s="67">
        <f t="shared" si="0"/>
        <v>4.8051695502241993E-3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9">
        <v>17.899999999999999</v>
      </c>
      <c r="G23" s="36">
        <v>17.933260329713072</v>
      </c>
      <c r="H23" s="37">
        <f t="shared" si="6"/>
        <v>0.67249726236424012</v>
      </c>
      <c r="I23" s="41"/>
      <c r="J23" s="38">
        <f t="shared" si="5"/>
        <v>-0.18546727757007525</v>
      </c>
      <c r="K23" s="67">
        <f t="shared" si="0"/>
        <v>-4.9457940685353405E-2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 t="s">
        <v>79</v>
      </c>
      <c r="G24" s="40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 t="s">
        <v>79</v>
      </c>
      <c r="G25" s="40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9">
        <v>80.099999999999994</v>
      </c>
      <c r="G26" s="36">
        <v>79.952871022884821</v>
      </c>
      <c r="H26" s="37">
        <f>G26*0.025</f>
        <v>1.9988217755721207</v>
      </c>
      <c r="I26" s="41"/>
      <c r="J26" s="38">
        <f t="shared" si="5"/>
        <v>0.1840196296053716</v>
      </c>
      <c r="K26" s="67">
        <f t="shared" si="0"/>
        <v>7.3607851842148644E-2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42">
        <v>99.4</v>
      </c>
      <c r="G27" s="40">
        <v>99.00217809606626</v>
      </c>
      <c r="H27" s="37">
        <f t="shared" ref="H27:H28" si="7">G27*0.025</f>
        <v>2.4750544524016567</v>
      </c>
      <c r="I27" s="41"/>
      <c r="J27" s="38">
        <f t="shared" si="5"/>
        <v>0.40183146632160111</v>
      </c>
      <c r="K27" s="67">
        <f t="shared" si="0"/>
        <v>0.16073258652864045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42">
        <v>155</v>
      </c>
      <c r="G28" s="40">
        <v>154.74206397746079</v>
      </c>
      <c r="H28" s="37">
        <f t="shared" si="7"/>
        <v>3.86855159943652</v>
      </c>
      <c r="I28" s="41"/>
      <c r="J28" s="38">
        <f t="shared" si="5"/>
        <v>0.16668772272339752</v>
      </c>
      <c r="K28" s="67">
        <f t="shared" si="0"/>
        <v>6.6675089089358999E-2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 t="s">
        <v>79</v>
      </c>
      <c r="G29" s="40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 t="s">
        <v>79</v>
      </c>
      <c r="G30" s="40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59.2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-1.5466489273241304</v>
      </c>
      <c r="K31" s="26">
        <v>-0.31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59.2</v>
      </c>
      <c r="S31" s="25">
        <v>60</v>
      </c>
      <c r="T31" s="16">
        <v>1.84</v>
      </c>
      <c r="U31" s="14">
        <v>1</v>
      </c>
      <c r="V31" s="18">
        <f>((R31-S31)/S31)*100</f>
        <v>-1.3333333333333286</v>
      </c>
      <c r="W31" s="67">
        <v>-0.44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25">
        <v>97.5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-0.21492170709240996</v>
      </c>
      <c r="K32" s="26">
        <v>-0.04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25">
        <f t="shared" ref="R32:R43" si="10">F32</f>
        <v>97.5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-1.8917287180519173</v>
      </c>
      <c r="W32" s="67">
        <v>-0.81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30">
        <v>185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-0.10259733246935455</v>
      </c>
      <c r="K33" s="26">
        <v>-0.02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30">
        <f t="shared" si="10"/>
        <v>185</v>
      </c>
      <c r="S33" s="25">
        <v>187.9</v>
      </c>
      <c r="T33" s="16">
        <v>7.7</v>
      </c>
      <c r="U33" s="14">
        <v>1</v>
      </c>
      <c r="V33" s="18">
        <f t="shared" si="11"/>
        <v>-1.5433741351782893</v>
      </c>
      <c r="W33" s="67">
        <v>-0.37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25">
        <v>16.2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25">
        <f t="shared" si="10"/>
        <v>16.2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25">
        <v>16.7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25">
        <f t="shared" si="10"/>
        <v>16.7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25">
        <v>20.100000000000001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25">
        <f t="shared" si="10"/>
        <v>20.100000000000001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25">
        <v>57.8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25">
        <f t="shared" si="10"/>
        <v>57.8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79.7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25">
        <f t="shared" si="10"/>
        <v>79.7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96.9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96.9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30">
        <v>296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30">
        <f t="shared" si="10"/>
        <v>296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30">
        <v>217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30">
        <f t="shared" si="10"/>
        <v>217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30">
        <v>247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30">
        <f t="shared" si="10"/>
        <v>247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25">
        <v>97.3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-0.41960904718042846</v>
      </c>
      <c r="K43" s="26">
        <v>-0.08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25">
        <f t="shared" si="10"/>
        <v>97.3</v>
      </c>
      <c r="S43" s="25">
        <v>102.2</v>
      </c>
      <c r="T43" s="16">
        <v>5.4</v>
      </c>
      <c r="U43" s="14">
        <v>1</v>
      </c>
      <c r="V43" s="18">
        <f t="shared" si="11"/>
        <v>-4.7945205479452104</v>
      </c>
      <c r="W43" s="67">
        <v>-0.9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106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-1.0270774976657278</v>
      </c>
      <c r="K44" s="67">
        <v>-0.2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106</v>
      </c>
      <c r="S44" s="68">
        <v>106.8</v>
      </c>
      <c r="T44" s="37">
        <v>2.8</v>
      </c>
      <c r="U44" s="34" t="s">
        <v>75</v>
      </c>
      <c r="V44" s="41">
        <f t="shared" si="11"/>
        <v>-0.7490636704119823</v>
      </c>
      <c r="W44" s="67">
        <v>-0.28999999999999998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40">
        <v>41</v>
      </c>
      <c r="G45" s="68">
        <v>42.29</v>
      </c>
      <c r="H45" s="37">
        <f>0.05*G45</f>
        <v>2.1145</v>
      </c>
      <c r="I45" s="41">
        <v>4</v>
      </c>
      <c r="J45" s="41">
        <f t="shared" si="13"/>
        <v>-3.0503665169070682</v>
      </c>
      <c r="K45" s="67">
        <v>-0.61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40">
        <f t="shared" ref="R45:R69" si="14">F45</f>
        <v>41</v>
      </c>
      <c r="S45" s="68">
        <v>42.38</v>
      </c>
      <c r="T45" s="37">
        <v>1.85</v>
      </c>
      <c r="U45" s="34" t="s">
        <v>75</v>
      </c>
      <c r="V45" s="41">
        <f t="shared" si="11"/>
        <v>-3.2562529495044892</v>
      </c>
      <c r="W45" s="67">
        <v>-0.75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159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-0.43832185347525909</v>
      </c>
      <c r="K46" s="67">
        <v>-0.08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159</v>
      </c>
      <c r="S46" s="68">
        <v>158.9</v>
      </c>
      <c r="T46" s="37">
        <v>3.6</v>
      </c>
      <c r="U46" s="34" t="s">
        <v>75</v>
      </c>
      <c r="V46" s="41">
        <f t="shared" si="11"/>
        <v>6.2932662051601196E-2</v>
      </c>
      <c r="W46" s="67">
        <v>0.03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>
        <v>83.2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20.127057464626041</v>
      </c>
      <c r="K47" s="67">
        <v>2.68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>
        <f t="shared" si="14"/>
        <v>83.2</v>
      </c>
      <c r="S47" s="68">
        <v>64.47</v>
      </c>
      <c r="T47" s="37">
        <v>9.86</v>
      </c>
      <c r="U47" s="34" t="s">
        <v>75</v>
      </c>
      <c r="V47" s="41">
        <f t="shared" si="11"/>
        <v>29.05227237474795</v>
      </c>
      <c r="W47" s="67">
        <v>1.9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66">
        <v>113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13.876851758540759</v>
      </c>
      <c r="K48" s="67">
        <v>1.85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66">
        <f t="shared" si="14"/>
        <v>113</v>
      </c>
      <c r="S48" s="68">
        <v>96.58</v>
      </c>
      <c r="T48" s="37">
        <v>8.02</v>
      </c>
      <c r="U48" s="34" t="s">
        <v>75</v>
      </c>
      <c r="V48" s="41">
        <f t="shared" si="11"/>
        <v>17.001449575481466</v>
      </c>
      <c r="W48" s="67">
        <v>2.0499999999999998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40">
        <v>92.4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23.11792138574285</v>
      </c>
      <c r="K49" s="67">
        <v>3.08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40">
        <f t="shared" si="14"/>
        <v>92.4</v>
      </c>
      <c r="S49" s="68">
        <v>77.2</v>
      </c>
      <c r="T49" s="37">
        <v>7.02</v>
      </c>
      <c r="U49" s="34" t="s">
        <v>75</v>
      </c>
      <c r="V49" s="41">
        <f t="shared" si="11"/>
        <v>19.689119170984458</v>
      </c>
      <c r="W49" s="67">
        <v>2.17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66">
        <v>136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8.974358974358978</v>
      </c>
      <c r="K50" s="67">
        <v>1.19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66">
        <f t="shared" si="14"/>
        <v>136</v>
      </c>
      <c r="S50" s="68">
        <v>117.5</v>
      </c>
      <c r="T50" s="37">
        <v>9.6</v>
      </c>
      <c r="U50" s="34" t="s">
        <v>75</v>
      </c>
      <c r="V50" s="41">
        <f t="shared" si="11"/>
        <v>15.74468085106383</v>
      </c>
      <c r="W50" s="67">
        <v>1.92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40">
        <v>81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20.285120285120279</v>
      </c>
      <c r="K51" s="67">
        <v>2.7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40">
        <f t="shared" si="14"/>
        <v>81</v>
      </c>
      <c r="S51" s="68">
        <v>63.04</v>
      </c>
      <c r="T51" s="37">
        <v>8.44</v>
      </c>
      <c r="U51" s="34" t="s">
        <v>75</v>
      </c>
      <c r="V51" s="41">
        <f t="shared" si="11"/>
        <v>28.489847715736044</v>
      </c>
      <c r="W51" s="67">
        <v>2.13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40">
        <v>16.399999999999999</v>
      </c>
      <c r="G52" s="68">
        <v>42.32</v>
      </c>
      <c r="H52" s="37">
        <v>4.91</v>
      </c>
      <c r="I52" s="34">
        <v>4</v>
      </c>
      <c r="J52" s="41">
        <f t="shared" si="16"/>
        <v>-61.247637051039703</v>
      </c>
      <c r="K52" s="67">
        <v>-5.28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40">
        <f t="shared" si="14"/>
        <v>16.399999999999999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-54.646017699115049</v>
      </c>
      <c r="W52" s="67">
        <v>-4.29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104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-10.576096302665517</v>
      </c>
      <c r="K53" s="67">
        <v>-2.12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104</v>
      </c>
      <c r="S53" s="68">
        <v>112.3</v>
      </c>
      <c r="T53" s="37">
        <v>5.5</v>
      </c>
      <c r="U53" s="34" t="s">
        <v>75</v>
      </c>
      <c r="V53" s="41">
        <f t="shared" si="11"/>
        <v>-7.3909171861086351</v>
      </c>
      <c r="W53" s="67">
        <v>-1.49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136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-7.3569482288828407</v>
      </c>
      <c r="K54" s="67">
        <v>-1.47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136</v>
      </c>
      <c r="S54" s="68">
        <v>142.4</v>
      </c>
      <c r="T54" s="37">
        <v>5.9</v>
      </c>
      <c r="U54" s="34" t="s">
        <v>75</v>
      </c>
      <c r="V54" s="41">
        <f t="shared" si="11"/>
        <v>-4.494382022471914</v>
      </c>
      <c r="W54" s="67">
        <v>-1.08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177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-9.8778004073319785</v>
      </c>
      <c r="K55" s="67">
        <v>-1.98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177</v>
      </c>
      <c r="S55" s="68">
        <v>189.9</v>
      </c>
      <c r="T55" s="37">
        <v>8.8000000000000007</v>
      </c>
      <c r="U55" s="34" t="s">
        <v>75</v>
      </c>
      <c r="V55" s="41">
        <f t="shared" si="11"/>
        <v>-6.7930489731437627</v>
      </c>
      <c r="W55" s="67">
        <v>-1.47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74.400000000000006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-37.162162162162161</v>
      </c>
      <c r="K56" s="67">
        <v>-7.43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74.400000000000006</v>
      </c>
      <c r="S56" s="68">
        <v>108.5</v>
      </c>
      <c r="T56" s="37">
        <v>8.9</v>
      </c>
      <c r="U56" s="34" t="s">
        <v>75</v>
      </c>
      <c r="V56" s="41">
        <f t="shared" si="11"/>
        <v>-31.428571428571423</v>
      </c>
      <c r="W56" s="67">
        <v>-3.82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147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-14.435389988358564</v>
      </c>
      <c r="K57" s="67">
        <v>-2.88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147</v>
      </c>
      <c r="S57" s="68">
        <v>164.9</v>
      </c>
      <c r="T57" s="37">
        <v>8</v>
      </c>
      <c r="U57" s="34" t="s">
        <v>75</v>
      </c>
      <c r="V57" s="41">
        <f t="shared" si="11"/>
        <v>-10.85506367495452</v>
      </c>
      <c r="W57" s="67">
        <v>-2.23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114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-2.2298456260720365</v>
      </c>
      <c r="K58" s="67">
        <v>-0.44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114</v>
      </c>
      <c r="S58" s="68">
        <v>115.1</v>
      </c>
      <c r="T58" s="37">
        <v>4.5999999999999996</v>
      </c>
      <c r="U58" s="34" t="s">
        <v>75</v>
      </c>
      <c r="V58" s="41">
        <f>R58-S58</f>
        <v>-1.0999999999999943</v>
      </c>
      <c r="W58" s="67">
        <v>-0.24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16.03</v>
      </c>
      <c r="G59" s="37">
        <v>15.93</v>
      </c>
      <c r="H59" s="37">
        <v>0.15</v>
      </c>
      <c r="I59" s="34">
        <v>4</v>
      </c>
      <c r="J59" s="37">
        <f t="shared" ref="J59:J62" si="21">((F59-G59))</f>
        <v>0.10000000000000142</v>
      </c>
      <c r="K59" s="67">
        <v>0.67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16.03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0.10000000000000142</v>
      </c>
      <c r="W59" s="67">
        <v>1.1399999999999999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14.76</v>
      </c>
      <c r="G60" s="37">
        <v>14.7</v>
      </c>
      <c r="H60" s="37">
        <v>0.15</v>
      </c>
      <c r="I60" s="34">
        <v>4</v>
      </c>
      <c r="J60" s="37">
        <f t="shared" si="21"/>
        <v>6.0000000000000497E-2</v>
      </c>
      <c r="K60" s="67">
        <v>0.4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14.76</v>
      </c>
      <c r="S60" s="37">
        <v>14.67</v>
      </c>
      <c r="T60" s="81">
        <v>0.08</v>
      </c>
      <c r="U60" s="34" t="s">
        <v>75</v>
      </c>
      <c r="V60" s="37">
        <f t="shared" si="22"/>
        <v>8.9999999999999858E-2</v>
      </c>
      <c r="W60" s="67">
        <v>1.1499999999999999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8.11</v>
      </c>
      <c r="G61" s="37">
        <v>8.0299999999999994</v>
      </c>
      <c r="H61" s="37">
        <v>0.15</v>
      </c>
      <c r="I61" s="34">
        <v>4</v>
      </c>
      <c r="J61" s="37">
        <f t="shared" si="21"/>
        <v>8.0000000000000071E-2</v>
      </c>
      <c r="K61" s="67">
        <v>0.53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8.11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8.3999999999999631E-2</v>
      </c>
      <c r="W61" s="67">
        <v>1.49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7.4</v>
      </c>
      <c r="G62" s="37">
        <v>7.34</v>
      </c>
      <c r="H62" s="37">
        <v>0.15</v>
      </c>
      <c r="I62" s="34">
        <v>4</v>
      </c>
      <c r="J62" s="37">
        <f t="shared" si="21"/>
        <v>6.0000000000000497E-2</v>
      </c>
      <c r="K62" s="67">
        <v>0.4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7.4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8.3000000000000185E-2</v>
      </c>
      <c r="W62" s="67">
        <v>1.41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21</v>
      </c>
      <c r="G63" s="37">
        <v>20.94</v>
      </c>
      <c r="H63" s="37">
        <v>0.15</v>
      </c>
      <c r="I63" s="34">
        <v>4</v>
      </c>
      <c r="J63" s="37">
        <f t="shared" ref="J63:J67" si="23">((F63-G63))</f>
        <v>5.9999999999998721E-2</v>
      </c>
      <c r="K63" s="67">
        <v>0.4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21</v>
      </c>
      <c r="S63" s="37">
        <v>20.9</v>
      </c>
      <c r="T63" s="81">
        <v>0.1</v>
      </c>
      <c r="U63" s="34" t="s">
        <v>75</v>
      </c>
      <c r="V63" s="37">
        <f t="shared" si="22"/>
        <v>0.10000000000000142</v>
      </c>
      <c r="W63" s="67">
        <v>1.04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14.47</v>
      </c>
      <c r="G64" s="37">
        <v>14.39</v>
      </c>
      <c r="H64" s="37">
        <v>0.15</v>
      </c>
      <c r="I64" s="41">
        <v>4</v>
      </c>
      <c r="J64" s="37">
        <f t="shared" si="23"/>
        <v>8.0000000000000071E-2</v>
      </c>
      <c r="K64" s="67">
        <v>0.53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14.47</v>
      </c>
      <c r="S64" s="37">
        <v>14.37</v>
      </c>
      <c r="T64" s="81">
        <v>0.08</v>
      </c>
      <c r="U64" s="34" t="s">
        <v>75</v>
      </c>
      <c r="V64" s="37">
        <f t="shared" si="22"/>
        <v>0.10000000000000142</v>
      </c>
      <c r="W64" s="67">
        <v>1.26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0.6</v>
      </c>
      <c r="G65" s="37">
        <v>0.54</v>
      </c>
      <c r="H65" s="37">
        <v>0.15</v>
      </c>
      <c r="I65" s="41">
        <v>4</v>
      </c>
      <c r="J65" s="37">
        <f t="shared" si="23"/>
        <v>5.9999999999999942E-2</v>
      </c>
      <c r="K65" s="67">
        <v>0.4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0.6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6.8699999999999983E-2</v>
      </c>
      <c r="W65" s="67">
        <v>1.44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8.1199999999999992</v>
      </c>
      <c r="G66" s="37">
        <v>8.0399999999999991</v>
      </c>
      <c r="H66" s="37">
        <v>0.15</v>
      </c>
      <c r="I66" s="41">
        <v>4</v>
      </c>
      <c r="J66" s="37">
        <f t="shared" si="23"/>
        <v>8.0000000000000071E-2</v>
      </c>
      <c r="K66" s="67">
        <v>0.53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8.1199999999999992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9.3999999999999417E-2</v>
      </c>
      <c r="W66" s="67">
        <v>1.3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6.65</v>
      </c>
      <c r="G67" s="37">
        <v>6.59</v>
      </c>
      <c r="H67" s="37">
        <v>0.15</v>
      </c>
      <c r="I67" s="41">
        <v>4</v>
      </c>
      <c r="J67" s="37">
        <f t="shared" si="23"/>
        <v>6.0000000000000497E-2</v>
      </c>
      <c r="K67" s="67">
        <v>0.4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6.65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9.2999999999999972E-2</v>
      </c>
      <c r="W67" s="67">
        <v>1.07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3.5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2.6392961876832799</v>
      </c>
      <c r="K68" s="67">
        <v>0.53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3.5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0.71942446043165209</v>
      </c>
      <c r="W68" s="67">
        <v>0.28999999999999998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6.73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4.0185471406491606</v>
      </c>
      <c r="K69" s="76">
        <v>0.8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6.73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2.1399301866747611</v>
      </c>
      <c r="W69" s="76">
        <v>1.32</v>
      </c>
    </row>
    <row r="71" spans="1:23" x14ac:dyDescent="0.25">
      <c r="W71" s="46"/>
    </row>
    <row r="73" spans="1:23" x14ac:dyDescent="0.25">
      <c r="K73" s="46"/>
    </row>
  </sheetData>
  <sheetProtection algorithmName="SHA-512" hashValue="dEF1WgpRDhblNU4q74qxmDcXzrHtmsZfToJsou1RF1N3URPQRsMs5yFG08+a/wUqoU2dG9/YlEp70fgwGAhLVQ==" saltValue="WFoVL7na8JdoRQih4dqXRA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">
    <cfRule type="cellIs" dxfId="104" priority="7" stopIfTrue="1" operator="between">
      <formula>-2</formula>
      <formula>2</formula>
    </cfRule>
    <cfRule type="cellIs" dxfId="103" priority="8" stopIfTrue="1" operator="between">
      <formula>-3</formula>
      <formula>3</formula>
    </cfRule>
    <cfRule type="cellIs" dxfId="102" priority="9" operator="notBetween">
      <formula>-3</formula>
      <formula>3</formula>
    </cfRule>
  </conditionalFormatting>
  <conditionalFormatting sqref="K43:K69 W43:W69">
    <cfRule type="cellIs" dxfId="101" priority="22" stopIfTrue="1" operator="between">
      <formula>-2</formula>
      <formula>2</formula>
    </cfRule>
    <cfRule type="cellIs" dxfId="100" priority="23" stopIfTrue="1" operator="between">
      <formula>-3</formula>
      <formula>3</formula>
    </cfRule>
    <cfRule type="cellIs" dxfId="99" priority="24" operator="notBetween">
      <formula>-3</formula>
      <formula>3</formula>
    </cfRule>
  </conditionalFormatting>
  <conditionalFormatting sqref="W31:W33">
    <cfRule type="cellIs" dxfId="98" priority="1" stopIfTrue="1" operator="between">
      <formula>-2</formula>
      <formula>2</formula>
    </cfRule>
    <cfRule type="cellIs" dxfId="97" priority="2" stopIfTrue="1" operator="between">
      <formula>-3</formula>
      <formula>3</formula>
    </cfRule>
    <cfRule type="cellIs" dxfId="96" priority="3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6F93-A0AD-4D9A-8D50-30A786BCC25D}">
  <sheetPr>
    <pageSetUpPr fitToPage="1"/>
  </sheetPr>
  <dimension ref="A1:W50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446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98</v>
      </c>
      <c r="G14" s="28">
        <v>98.600141425105505</v>
      </c>
      <c r="H14" s="17">
        <f>G14*0.025</f>
        <v>2.4650035356276376</v>
      </c>
      <c r="I14" s="14"/>
      <c r="J14" s="18">
        <f>((F14-G14)/G14)*100</f>
        <v>-0.60866182992380335</v>
      </c>
      <c r="K14" s="26">
        <f>(F14-G14)/H14</f>
        <v>-0.24346473196952134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78.400000000000006</v>
      </c>
      <c r="G15" s="28">
        <v>78.3</v>
      </c>
      <c r="H15" s="17">
        <f>2/2</f>
        <v>1</v>
      </c>
      <c r="I15" s="14"/>
      <c r="J15" s="22">
        <f>F15-G15</f>
        <v>0.10000000000000853</v>
      </c>
      <c r="K15" s="26">
        <f t="shared" ref="K15" si="0">(F15-G15)/H15</f>
        <v>0.10000000000000853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7.54</v>
      </c>
      <c r="G16" s="17">
        <v>8.3194829764798452</v>
      </c>
      <c r="H16" s="17">
        <f>G16*((14-0.53*G16)/200)</f>
        <v>0.39894724631435358</v>
      </c>
      <c r="I16" s="14"/>
      <c r="J16" s="18">
        <f>((F16-G16)/G16)*100</f>
        <v>-9.3693680086074469</v>
      </c>
      <c r="K16" s="26">
        <f>(F16-G16)/H16</f>
        <v>-1.9538497475068308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7.92</v>
      </c>
      <c r="G17" s="17">
        <v>8.1646308455584666</v>
      </c>
      <c r="H17" s="17">
        <f t="shared" ref="H17:H19" si="1">G17*((14-0.53*G17)/200)</f>
        <v>0.39487198755184399</v>
      </c>
      <c r="I17" s="14"/>
      <c r="J17" s="18">
        <f>((F17-G17)/G17)*100</f>
        <v>-2.9962266535485202</v>
      </c>
      <c r="K17" s="26">
        <f>(F17-G17)/H17</f>
        <v>-0.61951937151872127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10.4</v>
      </c>
      <c r="G18" s="17">
        <v>11.523252223290758</v>
      </c>
      <c r="H18" s="17">
        <f t="shared" si="1"/>
        <v>0.45474649985617821</v>
      </c>
      <c r="I18" s="14"/>
      <c r="J18" s="18">
        <f t="shared" ref="J18:J20" si="2">((F18-G18)/G18)*100</f>
        <v>-9.7477014433515912</v>
      </c>
      <c r="K18" s="26">
        <f>(F18-G18)/H18</f>
        <v>-2.4700623834290227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10.8</v>
      </c>
      <c r="G19" s="17">
        <v>11.26548459267069</v>
      </c>
      <c r="H19" s="17">
        <f t="shared" si="1"/>
        <v>0.45226939225154139</v>
      </c>
      <c r="I19" s="14"/>
      <c r="J19" s="18">
        <f t="shared" si="2"/>
        <v>-4.1319535688108182</v>
      </c>
      <c r="K19" s="26">
        <f t="shared" ref="K19:K20" si="3">(F19-G19)/H19</f>
        <v>-1.0292197540792194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10.9</v>
      </c>
      <c r="G20" s="17">
        <v>10.71</v>
      </c>
      <c r="H20" s="17">
        <f>G20*0.05</f>
        <v>0.53550000000000009</v>
      </c>
      <c r="I20" s="14"/>
      <c r="J20" s="18">
        <f t="shared" si="2"/>
        <v>1.7740429505135338</v>
      </c>
      <c r="K20" s="26">
        <f t="shared" si="3"/>
        <v>0.35480859010270677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26</v>
      </c>
      <c r="B21" s="32" t="s">
        <v>13</v>
      </c>
      <c r="C21" s="33">
        <v>43</v>
      </c>
      <c r="D21" s="33" t="s">
        <v>27</v>
      </c>
      <c r="E21" s="34" t="s">
        <v>23</v>
      </c>
      <c r="F21" s="66">
        <v>106</v>
      </c>
      <c r="G21" s="68">
        <v>107.1</v>
      </c>
      <c r="H21" s="37">
        <f>0.05*G21</f>
        <v>5.3550000000000004</v>
      </c>
      <c r="I21" s="41">
        <v>4</v>
      </c>
      <c r="J21" s="41">
        <f t="shared" ref="J21:J22" si="4">((F21-G21)/G21)*100</f>
        <v>-1.0270774976657278</v>
      </c>
      <c r="K21" s="67">
        <v>-0.2</v>
      </c>
      <c r="M21" s="31" t="s">
        <v>26</v>
      </c>
      <c r="N21" s="32" t="s">
        <v>13</v>
      </c>
      <c r="O21" s="33">
        <v>43</v>
      </c>
      <c r="P21" s="33" t="s">
        <v>27</v>
      </c>
      <c r="Q21" s="34" t="s">
        <v>23</v>
      </c>
      <c r="R21" s="66">
        <f>F21</f>
        <v>106</v>
      </c>
      <c r="S21" s="68">
        <v>106.8</v>
      </c>
      <c r="T21" s="37">
        <v>2.8</v>
      </c>
      <c r="U21" s="34" t="s">
        <v>75</v>
      </c>
      <c r="V21" s="41">
        <f t="shared" ref="V21:V34" si="5">((R21-S21)/S21)*100</f>
        <v>-0.7490636704119823</v>
      </c>
      <c r="W21" s="67">
        <v>-0.28999999999999998</v>
      </c>
    </row>
    <row r="22" spans="1:23" x14ac:dyDescent="0.25">
      <c r="A22" s="31" t="s">
        <v>24</v>
      </c>
      <c r="B22" s="32" t="s">
        <v>13</v>
      </c>
      <c r="C22" s="33">
        <v>44</v>
      </c>
      <c r="D22" s="33" t="s">
        <v>27</v>
      </c>
      <c r="E22" s="34" t="s">
        <v>23</v>
      </c>
      <c r="F22" s="40">
        <v>41</v>
      </c>
      <c r="G22" s="68">
        <v>42.29</v>
      </c>
      <c r="H22" s="37">
        <f>0.05*G22</f>
        <v>2.1145</v>
      </c>
      <c r="I22" s="41">
        <v>4</v>
      </c>
      <c r="J22" s="41">
        <f t="shared" si="4"/>
        <v>-3.0503665169070682</v>
      </c>
      <c r="K22" s="67">
        <v>-0.61</v>
      </c>
      <c r="M22" s="31" t="s">
        <v>24</v>
      </c>
      <c r="N22" s="32" t="s">
        <v>13</v>
      </c>
      <c r="O22" s="33">
        <v>44</v>
      </c>
      <c r="P22" s="33" t="s">
        <v>27</v>
      </c>
      <c r="Q22" s="34" t="s">
        <v>23</v>
      </c>
      <c r="R22" s="40">
        <f t="shared" ref="R22:R46" si="6">F22</f>
        <v>41</v>
      </c>
      <c r="S22" s="68">
        <v>42.38</v>
      </c>
      <c r="T22" s="37">
        <v>1.85</v>
      </c>
      <c r="U22" s="34" t="s">
        <v>75</v>
      </c>
      <c r="V22" s="41">
        <f t="shared" si="5"/>
        <v>-3.2562529495044892</v>
      </c>
      <c r="W22" s="67">
        <v>-0.75</v>
      </c>
    </row>
    <row r="23" spans="1:23" x14ac:dyDescent="0.25">
      <c r="A23" s="31" t="s">
        <v>20</v>
      </c>
      <c r="B23" s="32" t="s">
        <v>13</v>
      </c>
      <c r="C23" s="33">
        <v>45</v>
      </c>
      <c r="D23" s="33" t="s">
        <v>27</v>
      </c>
      <c r="E23" s="34" t="s">
        <v>23</v>
      </c>
      <c r="F23" s="66">
        <v>157</v>
      </c>
      <c r="G23" s="68">
        <v>159.69999999999999</v>
      </c>
      <c r="H23" s="37">
        <f t="shared" ref="H23" si="7">0.05*G23</f>
        <v>7.9849999999999994</v>
      </c>
      <c r="I23" s="41">
        <v>4</v>
      </c>
      <c r="J23" s="41">
        <f t="shared" ref="J23:J34" si="8">((F23-G23)/G23)*100</f>
        <v>-1.6906700062617339</v>
      </c>
      <c r="K23" s="67">
        <v>-0.33</v>
      </c>
      <c r="M23" s="31" t="s">
        <v>20</v>
      </c>
      <c r="N23" s="32" t="s">
        <v>13</v>
      </c>
      <c r="O23" s="33">
        <v>45</v>
      </c>
      <c r="P23" s="33" t="s">
        <v>27</v>
      </c>
      <c r="Q23" s="34" t="s">
        <v>23</v>
      </c>
      <c r="R23" s="66">
        <f t="shared" si="6"/>
        <v>157</v>
      </c>
      <c r="S23" s="68">
        <v>158.9</v>
      </c>
      <c r="T23" s="37">
        <v>3.6</v>
      </c>
      <c r="U23" s="34" t="s">
        <v>75</v>
      </c>
      <c r="V23" s="41">
        <f t="shared" si="5"/>
        <v>-1.1957205789804943</v>
      </c>
      <c r="W23" s="67">
        <v>-0.53</v>
      </c>
    </row>
    <row r="24" spans="1:23" x14ac:dyDescent="0.25">
      <c r="A24" s="31" t="s">
        <v>22</v>
      </c>
      <c r="B24" s="32" t="s">
        <v>13</v>
      </c>
      <c r="C24" s="33">
        <v>46</v>
      </c>
      <c r="D24" s="33" t="s">
        <v>25</v>
      </c>
      <c r="E24" s="34" t="s">
        <v>23</v>
      </c>
      <c r="F24" s="40">
        <v>30.7</v>
      </c>
      <c r="G24" s="68">
        <v>69.260000000000005</v>
      </c>
      <c r="H24" s="37">
        <f t="shared" ref="H24:H28" si="9">0.075*G24</f>
        <v>5.1945000000000006</v>
      </c>
      <c r="I24" s="41">
        <v>4</v>
      </c>
      <c r="J24" s="41">
        <f t="shared" si="8"/>
        <v>-55.67427086341322</v>
      </c>
      <c r="K24" s="67">
        <v>-7.42</v>
      </c>
      <c r="M24" s="31" t="s">
        <v>22</v>
      </c>
      <c r="N24" s="32" t="s">
        <v>13</v>
      </c>
      <c r="O24" s="33">
        <v>46</v>
      </c>
      <c r="P24" s="33" t="s">
        <v>25</v>
      </c>
      <c r="Q24" s="34" t="s">
        <v>23</v>
      </c>
      <c r="R24" s="40">
        <f t="shared" si="6"/>
        <v>30.7</v>
      </c>
      <c r="S24" s="68">
        <v>64.47</v>
      </c>
      <c r="T24" s="37">
        <v>9.86</v>
      </c>
      <c r="U24" s="34" t="s">
        <v>75</v>
      </c>
      <c r="V24" s="41">
        <f t="shared" si="5"/>
        <v>-52.380952380952372</v>
      </c>
      <c r="W24" s="67">
        <v>-3.43</v>
      </c>
    </row>
    <row r="25" spans="1:23" x14ac:dyDescent="0.25">
      <c r="A25" s="31" t="s">
        <v>26</v>
      </c>
      <c r="B25" s="32" t="s">
        <v>13</v>
      </c>
      <c r="C25" s="33">
        <v>47</v>
      </c>
      <c r="D25" s="33" t="s">
        <v>25</v>
      </c>
      <c r="E25" s="34" t="s">
        <v>23</v>
      </c>
      <c r="F25" s="66">
        <v>55.1</v>
      </c>
      <c r="G25" s="68">
        <v>99.23</v>
      </c>
      <c r="H25" s="37">
        <f t="shared" si="9"/>
        <v>7.4422499999999996</v>
      </c>
      <c r="I25" s="41">
        <v>4</v>
      </c>
      <c r="J25" s="41">
        <f t="shared" ref="J25" si="10">((F25-G25)/G25)*100</f>
        <v>-44.472437770835434</v>
      </c>
      <c r="K25" s="67">
        <v>-5.93</v>
      </c>
      <c r="M25" s="31" t="s">
        <v>26</v>
      </c>
      <c r="N25" s="32" t="s">
        <v>13</v>
      </c>
      <c r="O25" s="33">
        <v>47</v>
      </c>
      <c r="P25" s="33" t="s">
        <v>25</v>
      </c>
      <c r="Q25" s="34" t="s">
        <v>23</v>
      </c>
      <c r="R25" s="66">
        <f t="shared" si="6"/>
        <v>55.1</v>
      </c>
      <c r="S25" s="68">
        <v>96.58</v>
      </c>
      <c r="T25" s="37">
        <v>8.02</v>
      </c>
      <c r="U25" s="34" t="s">
        <v>75</v>
      </c>
      <c r="V25" s="41">
        <f t="shared" si="5"/>
        <v>-42.948850693725404</v>
      </c>
      <c r="W25" s="67">
        <v>-5.17</v>
      </c>
    </row>
    <row r="26" spans="1:23" x14ac:dyDescent="0.25">
      <c r="A26" s="31" t="s">
        <v>21</v>
      </c>
      <c r="B26" s="32" t="s">
        <v>13</v>
      </c>
      <c r="C26" s="33">
        <v>48</v>
      </c>
      <c r="D26" s="33" t="s">
        <v>25</v>
      </c>
      <c r="E26" s="34" t="s">
        <v>23</v>
      </c>
      <c r="F26" s="40">
        <v>50.7</v>
      </c>
      <c r="G26" s="68">
        <v>75.05</v>
      </c>
      <c r="H26" s="37">
        <f>0.075*G26</f>
        <v>5.6287499999999993</v>
      </c>
      <c r="I26" s="41">
        <v>4</v>
      </c>
      <c r="J26" s="41">
        <f t="shared" si="8"/>
        <v>-32.445036642238499</v>
      </c>
      <c r="K26" s="67">
        <v>-4.33</v>
      </c>
      <c r="M26" s="31" t="s">
        <v>21</v>
      </c>
      <c r="N26" s="32" t="s">
        <v>13</v>
      </c>
      <c r="O26" s="33">
        <v>48</v>
      </c>
      <c r="P26" s="33" t="s">
        <v>25</v>
      </c>
      <c r="Q26" s="34" t="s">
        <v>23</v>
      </c>
      <c r="R26" s="40">
        <f t="shared" si="6"/>
        <v>50.7</v>
      </c>
      <c r="S26" s="68">
        <v>77.2</v>
      </c>
      <c r="T26" s="37">
        <v>7.02</v>
      </c>
      <c r="U26" s="34" t="s">
        <v>75</v>
      </c>
      <c r="V26" s="41">
        <f t="shared" si="5"/>
        <v>-34.326424870466319</v>
      </c>
      <c r="W26" s="67">
        <v>-3.78</v>
      </c>
    </row>
    <row r="27" spans="1:23" x14ac:dyDescent="0.25">
      <c r="A27" s="31" t="s">
        <v>20</v>
      </c>
      <c r="B27" s="32" t="s">
        <v>13</v>
      </c>
      <c r="C27" s="33">
        <v>49</v>
      </c>
      <c r="D27" s="33" t="s">
        <v>25</v>
      </c>
      <c r="E27" s="34" t="s">
        <v>23</v>
      </c>
      <c r="F27" s="40">
        <v>76.7</v>
      </c>
      <c r="G27" s="68">
        <v>124.8</v>
      </c>
      <c r="H27" s="37">
        <f t="shared" si="9"/>
        <v>9.36</v>
      </c>
      <c r="I27" s="41">
        <v>4</v>
      </c>
      <c r="J27" s="41">
        <f t="shared" si="8"/>
        <v>-38.541666666666664</v>
      </c>
      <c r="K27" s="67">
        <v>-5.14</v>
      </c>
      <c r="M27" s="31" t="s">
        <v>20</v>
      </c>
      <c r="N27" s="32" t="s">
        <v>13</v>
      </c>
      <c r="O27" s="33">
        <v>49</v>
      </c>
      <c r="P27" s="33" t="s">
        <v>25</v>
      </c>
      <c r="Q27" s="34" t="s">
        <v>23</v>
      </c>
      <c r="R27" s="40">
        <f t="shared" si="6"/>
        <v>76.7</v>
      </c>
      <c r="S27" s="68">
        <v>117.5</v>
      </c>
      <c r="T27" s="37">
        <v>9.6</v>
      </c>
      <c r="U27" s="34" t="s">
        <v>75</v>
      </c>
      <c r="V27" s="41">
        <f t="shared" si="5"/>
        <v>-34.723404255319146</v>
      </c>
      <c r="W27" s="67">
        <v>-4.26</v>
      </c>
    </row>
    <row r="28" spans="1:23" x14ac:dyDescent="0.25">
      <c r="A28" s="31" t="s">
        <v>19</v>
      </c>
      <c r="B28" s="32" t="s">
        <v>13</v>
      </c>
      <c r="C28" s="33">
        <v>50</v>
      </c>
      <c r="D28" s="33" t="s">
        <v>25</v>
      </c>
      <c r="E28" s="34" t="s">
        <v>23</v>
      </c>
      <c r="F28" s="40">
        <v>37.1</v>
      </c>
      <c r="G28" s="68">
        <v>67.34</v>
      </c>
      <c r="H28" s="37">
        <f t="shared" si="9"/>
        <v>5.0505000000000004</v>
      </c>
      <c r="I28" s="41">
        <v>4</v>
      </c>
      <c r="J28" s="41">
        <f t="shared" si="8"/>
        <v>-44.906444906444911</v>
      </c>
      <c r="K28" s="67">
        <v>-5.99</v>
      </c>
      <c r="M28" s="31" t="s">
        <v>19</v>
      </c>
      <c r="N28" s="32" t="s">
        <v>13</v>
      </c>
      <c r="O28" s="33">
        <v>50</v>
      </c>
      <c r="P28" s="33" t="s">
        <v>25</v>
      </c>
      <c r="Q28" s="34" t="s">
        <v>23</v>
      </c>
      <c r="R28" s="40">
        <f t="shared" si="6"/>
        <v>37.1</v>
      </c>
      <c r="S28" s="68">
        <v>63.04</v>
      </c>
      <c r="T28" s="37">
        <v>8.44</v>
      </c>
      <c r="U28" s="34" t="s">
        <v>75</v>
      </c>
      <c r="V28" s="41">
        <f t="shared" si="5"/>
        <v>-41.148477157360404</v>
      </c>
      <c r="W28" s="67">
        <v>-3.07</v>
      </c>
    </row>
    <row r="29" spans="1:23" x14ac:dyDescent="0.25">
      <c r="A29" s="31" t="s">
        <v>16</v>
      </c>
      <c r="B29" s="32" t="s">
        <v>13</v>
      </c>
      <c r="C29" s="33">
        <v>51</v>
      </c>
      <c r="D29" s="33" t="s">
        <v>76</v>
      </c>
      <c r="E29" s="34" t="s">
        <v>23</v>
      </c>
      <c r="F29" s="40">
        <v>31.2</v>
      </c>
      <c r="G29" s="68">
        <v>42.32</v>
      </c>
      <c r="H29" s="37">
        <v>4.91</v>
      </c>
      <c r="I29" s="34">
        <v>4</v>
      </c>
      <c r="J29" s="41">
        <f t="shared" si="8"/>
        <v>-26.275992438563328</v>
      </c>
      <c r="K29" s="67">
        <v>-2.27</v>
      </c>
      <c r="M29" s="31" t="s">
        <v>16</v>
      </c>
      <c r="N29" s="32" t="s">
        <v>13</v>
      </c>
      <c r="O29" s="33">
        <v>51</v>
      </c>
      <c r="P29" s="33" t="s">
        <v>76</v>
      </c>
      <c r="Q29" s="34" t="s">
        <v>23</v>
      </c>
      <c r="R29" s="40">
        <f t="shared" si="6"/>
        <v>31.2</v>
      </c>
      <c r="S29" s="68">
        <v>36.159999999999997</v>
      </c>
      <c r="T29" s="37">
        <v>4.5999999999999996</v>
      </c>
      <c r="U29" s="34" t="s">
        <v>75</v>
      </c>
      <c r="V29" s="41">
        <f t="shared" si="5"/>
        <v>-13.71681415929203</v>
      </c>
      <c r="W29" s="67">
        <v>-1.08</v>
      </c>
    </row>
    <row r="30" spans="1:23" x14ac:dyDescent="0.25">
      <c r="A30" s="31" t="s">
        <v>12</v>
      </c>
      <c r="B30" s="32" t="s">
        <v>13</v>
      </c>
      <c r="C30" s="33">
        <v>52</v>
      </c>
      <c r="D30" s="33" t="s">
        <v>76</v>
      </c>
      <c r="E30" s="34" t="s">
        <v>23</v>
      </c>
      <c r="F30" s="66">
        <v>108</v>
      </c>
      <c r="G30" s="68">
        <v>116.3</v>
      </c>
      <c r="H30" s="37">
        <f t="shared" ref="H30:H34" si="11">0.05*G30</f>
        <v>5.8150000000000004</v>
      </c>
      <c r="I30" s="34">
        <v>4</v>
      </c>
      <c r="J30" s="41">
        <f t="shared" si="8"/>
        <v>-7.1367153912295773</v>
      </c>
      <c r="K30" s="67">
        <v>-1.43</v>
      </c>
      <c r="M30" s="31" t="s">
        <v>12</v>
      </c>
      <c r="N30" s="32" t="s">
        <v>13</v>
      </c>
      <c r="O30" s="33">
        <v>52</v>
      </c>
      <c r="P30" s="33" t="s">
        <v>76</v>
      </c>
      <c r="Q30" s="34" t="s">
        <v>23</v>
      </c>
      <c r="R30" s="66">
        <f t="shared" si="6"/>
        <v>108</v>
      </c>
      <c r="S30" s="68">
        <v>112.3</v>
      </c>
      <c r="T30" s="37">
        <v>5.5</v>
      </c>
      <c r="U30" s="34" t="s">
        <v>75</v>
      </c>
      <c r="V30" s="41">
        <f t="shared" si="5"/>
        <v>-3.8290293855743522</v>
      </c>
      <c r="W30" s="67">
        <v>-0.77</v>
      </c>
    </row>
    <row r="31" spans="1:23" x14ac:dyDescent="0.25">
      <c r="A31" s="31" t="s">
        <v>26</v>
      </c>
      <c r="B31" s="32" t="s">
        <v>13</v>
      </c>
      <c r="C31" s="33">
        <v>53</v>
      </c>
      <c r="D31" s="33" t="s">
        <v>76</v>
      </c>
      <c r="E31" s="34" t="s">
        <v>23</v>
      </c>
      <c r="F31" s="66">
        <v>139</v>
      </c>
      <c r="G31" s="68">
        <v>146.80000000000001</v>
      </c>
      <c r="H31" s="37">
        <f t="shared" si="11"/>
        <v>7.3400000000000007</v>
      </c>
      <c r="I31" s="34">
        <v>4</v>
      </c>
      <c r="J31" s="41">
        <f t="shared" si="8"/>
        <v>-5.3133514986376094</v>
      </c>
      <c r="K31" s="67">
        <v>-1.06</v>
      </c>
      <c r="M31" s="31" t="s">
        <v>26</v>
      </c>
      <c r="N31" s="32" t="s">
        <v>13</v>
      </c>
      <c r="O31" s="33">
        <v>53</v>
      </c>
      <c r="P31" s="33" t="s">
        <v>76</v>
      </c>
      <c r="Q31" s="34" t="s">
        <v>23</v>
      </c>
      <c r="R31" s="66">
        <f t="shared" si="6"/>
        <v>139</v>
      </c>
      <c r="S31" s="68">
        <v>142.4</v>
      </c>
      <c r="T31" s="37">
        <v>5.9</v>
      </c>
      <c r="U31" s="34" t="s">
        <v>75</v>
      </c>
      <c r="V31" s="41">
        <f t="shared" si="5"/>
        <v>-2.387640449438206</v>
      </c>
      <c r="W31" s="67">
        <v>-0.56999999999999995</v>
      </c>
    </row>
    <row r="32" spans="1:23" x14ac:dyDescent="0.25">
      <c r="A32" s="31" t="s">
        <v>24</v>
      </c>
      <c r="B32" s="32" t="s">
        <v>13</v>
      </c>
      <c r="C32" s="33">
        <v>54</v>
      </c>
      <c r="D32" s="33" t="s">
        <v>76</v>
      </c>
      <c r="E32" s="34" t="s">
        <v>23</v>
      </c>
      <c r="F32" s="66">
        <v>184</v>
      </c>
      <c r="G32" s="68">
        <v>196.4</v>
      </c>
      <c r="H32" s="37">
        <f t="shared" si="11"/>
        <v>9.82</v>
      </c>
      <c r="I32" s="34">
        <v>4</v>
      </c>
      <c r="J32" s="41">
        <f t="shared" si="8"/>
        <v>-6.3136456211812657</v>
      </c>
      <c r="K32" s="67">
        <v>-1.27</v>
      </c>
      <c r="M32" s="31" t="s">
        <v>24</v>
      </c>
      <c r="N32" s="32" t="s">
        <v>13</v>
      </c>
      <c r="O32" s="33">
        <v>54</v>
      </c>
      <c r="P32" s="33" t="s">
        <v>76</v>
      </c>
      <c r="Q32" s="34" t="s">
        <v>23</v>
      </c>
      <c r="R32" s="66">
        <f t="shared" si="6"/>
        <v>184</v>
      </c>
      <c r="S32" s="68">
        <v>189.9</v>
      </c>
      <c r="T32" s="37">
        <v>8.8000000000000007</v>
      </c>
      <c r="U32" s="34" t="s">
        <v>75</v>
      </c>
      <c r="V32" s="41">
        <f t="shared" si="5"/>
        <v>-3.1068983675618775</v>
      </c>
      <c r="W32" s="67">
        <v>-0.67</v>
      </c>
    </row>
    <row r="33" spans="1:23" x14ac:dyDescent="0.25">
      <c r="A33" s="31" t="s">
        <v>20</v>
      </c>
      <c r="B33" s="32" t="s">
        <v>13</v>
      </c>
      <c r="C33" s="33">
        <v>55</v>
      </c>
      <c r="D33" s="33" t="s">
        <v>76</v>
      </c>
      <c r="E33" s="34" t="s">
        <v>23</v>
      </c>
      <c r="F33" s="66">
        <v>103</v>
      </c>
      <c r="G33" s="68">
        <v>118.4</v>
      </c>
      <c r="H33" s="37">
        <f t="shared" si="11"/>
        <v>5.9200000000000008</v>
      </c>
      <c r="I33" s="34">
        <v>4</v>
      </c>
      <c r="J33" s="41">
        <f t="shared" si="8"/>
        <v>-13.00675675675676</v>
      </c>
      <c r="K33" s="67">
        <v>-2.6</v>
      </c>
      <c r="M33" s="31" t="s">
        <v>20</v>
      </c>
      <c r="N33" s="32" t="s">
        <v>13</v>
      </c>
      <c r="O33" s="33">
        <v>55</v>
      </c>
      <c r="P33" s="33" t="s">
        <v>76</v>
      </c>
      <c r="Q33" s="34" t="s">
        <v>23</v>
      </c>
      <c r="R33" s="66">
        <f t="shared" si="6"/>
        <v>103</v>
      </c>
      <c r="S33" s="68">
        <v>108.5</v>
      </c>
      <c r="T33" s="37">
        <v>8.9</v>
      </c>
      <c r="U33" s="34" t="s">
        <v>75</v>
      </c>
      <c r="V33" s="41">
        <f t="shared" si="5"/>
        <v>-5.0691244239631335</v>
      </c>
      <c r="W33" s="67">
        <v>-0.61</v>
      </c>
    </row>
    <row r="34" spans="1:23" x14ac:dyDescent="0.25">
      <c r="A34" s="31" t="s">
        <v>19</v>
      </c>
      <c r="B34" s="32" t="s">
        <v>13</v>
      </c>
      <c r="C34" s="33">
        <v>56</v>
      </c>
      <c r="D34" s="33" t="s">
        <v>76</v>
      </c>
      <c r="E34" s="34" t="s">
        <v>23</v>
      </c>
      <c r="F34" s="66">
        <v>160</v>
      </c>
      <c r="G34" s="68">
        <v>171.8</v>
      </c>
      <c r="H34" s="37">
        <f t="shared" si="11"/>
        <v>8.5900000000000016</v>
      </c>
      <c r="I34" s="34">
        <v>4</v>
      </c>
      <c r="J34" s="41">
        <f t="shared" si="8"/>
        <v>-6.8684516880093192</v>
      </c>
      <c r="K34" s="67">
        <v>-1.37</v>
      </c>
      <c r="M34" s="31" t="s">
        <v>19</v>
      </c>
      <c r="N34" s="32" t="s">
        <v>13</v>
      </c>
      <c r="O34" s="33">
        <v>56</v>
      </c>
      <c r="P34" s="33" t="s">
        <v>76</v>
      </c>
      <c r="Q34" s="34" t="s">
        <v>23</v>
      </c>
      <c r="R34" s="66">
        <f t="shared" si="6"/>
        <v>160</v>
      </c>
      <c r="S34" s="68">
        <v>164.9</v>
      </c>
      <c r="T34" s="37">
        <v>8</v>
      </c>
      <c r="U34" s="34" t="s">
        <v>75</v>
      </c>
      <c r="V34" s="41">
        <f t="shared" si="5"/>
        <v>-2.9714978775015193</v>
      </c>
      <c r="W34" s="67">
        <v>-0.61</v>
      </c>
    </row>
    <row r="35" spans="1:23" x14ac:dyDescent="0.25">
      <c r="A35" s="31" t="s">
        <v>17</v>
      </c>
      <c r="B35" s="32" t="s">
        <v>13</v>
      </c>
      <c r="C35" s="33">
        <v>57</v>
      </c>
      <c r="D35" s="33" t="s">
        <v>76</v>
      </c>
      <c r="E35" s="34" t="s">
        <v>23</v>
      </c>
      <c r="F35" s="66">
        <v>113</v>
      </c>
      <c r="G35" s="68">
        <v>116.6</v>
      </c>
      <c r="H35" s="37">
        <f t="shared" ref="H35" si="12">0.05*G35</f>
        <v>5.83</v>
      </c>
      <c r="I35" s="34">
        <v>4</v>
      </c>
      <c r="J35" s="41">
        <f t="shared" ref="J35" si="13">((F35-G35)/G35)*100</f>
        <v>-3.0874785591766676</v>
      </c>
      <c r="K35" s="67">
        <v>-0.61</v>
      </c>
      <c r="M35" s="31" t="s">
        <v>17</v>
      </c>
      <c r="N35" s="32" t="s">
        <v>13</v>
      </c>
      <c r="O35" s="33">
        <v>57</v>
      </c>
      <c r="P35" s="33" t="s">
        <v>76</v>
      </c>
      <c r="Q35" s="34" t="s">
        <v>23</v>
      </c>
      <c r="R35" s="66">
        <f t="shared" si="6"/>
        <v>113</v>
      </c>
      <c r="S35" s="68">
        <v>115.1</v>
      </c>
      <c r="T35" s="37">
        <v>4.5999999999999996</v>
      </c>
      <c r="U35" s="34" t="s">
        <v>75</v>
      </c>
      <c r="V35" s="41">
        <f>R35-S35</f>
        <v>-2.0999999999999943</v>
      </c>
      <c r="W35" s="67">
        <v>-0.46</v>
      </c>
    </row>
    <row r="36" spans="1:23" x14ac:dyDescent="0.25">
      <c r="A36" s="31" t="s">
        <v>22</v>
      </c>
      <c r="B36" s="32" t="s">
        <v>13</v>
      </c>
      <c r="C36" s="33">
        <v>58</v>
      </c>
      <c r="D36" s="33" t="s">
        <v>18</v>
      </c>
      <c r="E36" s="34" t="s">
        <v>15</v>
      </c>
      <c r="F36" s="36">
        <v>15.94</v>
      </c>
      <c r="G36" s="37">
        <v>15.93</v>
      </c>
      <c r="H36" s="37">
        <v>0.15</v>
      </c>
      <c r="I36" s="34">
        <v>4</v>
      </c>
      <c r="J36" s="37">
        <f t="shared" ref="J36:J39" si="14">((F36-G36))</f>
        <v>9.9999999999997868E-3</v>
      </c>
      <c r="K36" s="67">
        <v>7.0000000000000007E-2</v>
      </c>
      <c r="M36" s="31" t="s">
        <v>22</v>
      </c>
      <c r="N36" s="32" t="s">
        <v>13</v>
      </c>
      <c r="O36" s="33">
        <v>58</v>
      </c>
      <c r="P36" s="33" t="s">
        <v>18</v>
      </c>
      <c r="Q36" s="34" t="s">
        <v>15</v>
      </c>
      <c r="R36" s="36">
        <f t="shared" si="6"/>
        <v>15.94</v>
      </c>
      <c r="S36" s="37">
        <v>15.93</v>
      </c>
      <c r="T36" s="81">
        <v>0.09</v>
      </c>
      <c r="U36" s="34" t="s">
        <v>75</v>
      </c>
      <c r="V36" s="37">
        <f t="shared" ref="V36:V44" si="15">R36-S36</f>
        <v>9.9999999999997868E-3</v>
      </c>
      <c r="W36" s="67">
        <v>0.1</v>
      </c>
    </row>
    <row r="37" spans="1:23" x14ac:dyDescent="0.25">
      <c r="A37" s="31" t="s">
        <v>16</v>
      </c>
      <c r="B37" s="32" t="s">
        <v>13</v>
      </c>
      <c r="C37" s="33">
        <v>59</v>
      </c>
      <c r="D37" s="33" t="s">
        <v>18</v>
      </c>
      <c r="E37" s="34" t="s">
        <v>15</v>
      </c>
      <c r="F37" s="36">
        <v>14.68</v>
      </c>
      <c r="G37" s="37">
        <v>14.7</v>
      </c>
      <c r="H37" s="37">
        <v>0.15</v>
      </c>
      <c r="I37" s="34">
        <v>4</v>
      </c>
      <c r="J37" s="37">
        <f t="shared" si="14"/>
        <v>-1.9999999999999574E-2</v>
      </c>
      <c r="K37" s="67">
        <v>-0.13</v>
      </c>
      <c r="M37" s="31" t="s">
        <v>16</v>
      </c>
      <c r="N37" s="32" t="s">
        <v>13</v>
      </c>
      <c r="O37" s="33">
        <v>59</v>
      </c>
      <c r="P37" s="33" t="s">
        <v>18</v>
      </c>
      <c r="Q37" s="34" t="s">
        <v>15</v>
      </c>
      <c r="R37" s="36">
        <f t="shared" si="6"/>
        <v>14.68</v>
      </c>
      <c r="S37" s="37">
        <v>14.67</v>
      </c>
      <c r="T37" s="81">
        <v>0.08</v>
      </c>
      <c r="U37" s="34" t="s">
        <v>75</v>
      </c>
      <c r="V37" s="37">
        <f t="shared" si="15"/>
        <v>9.9999999999997868E-3</v>
      </c>
      <c r="W37" s="67">
        <v>0.12</v>
      </c>
    </row>
    <row r="38" spans="1:23" x14ac:dyDescent="0.25">
      <c r="A38" s="31" t="s">
        <v>12</v>
      </c>
      <c r="B38" s="32" t="s">
        <v>13</v>
      </c>
      <c r="C38" s="33">
        <v>60</v>
      </c>
      <c r="D38" s="33" t="s">
        <v>18</v>
      </c>
      <c r="E38" s="34" t="s">
        <v>15</v>
      </c>
      <c r="F38" s="36">
        <v>8.0299999999999994</v>
      </c>
      <c r="G38" s="37">
        <v>8.0299999999999994</v>
      </c>
      <c r="H38" s="37">
        <v>0.15</v>
      </c>
      <c r="I38" s="34">
        <v>4</v>
      </c>
      <c r="J38" s="37">
        <f t="shared" si="14"/>
        <v>0</v>
      </c>
      <c r="K38" s="67">
        <v>0</v>
      </c>
      <c r="M38" s="31" t="s">
        <v>12</v>
      </c>
      <c r="N38" s="32" t="s">
        <v>13</v>
      </c>
      <c r="O38" s="33">
        <v>60</v>
      </c>
      <c r="P38" s="33" t="s">
        <v>18</v>
      </c>
      <c r="Q38" s="34" t="s">
        <v>15</v>
      </c>
      <c r="R38" s="36">
        <f t="shared" si="6"/>
        <v>8.0299999999999994</v>
      </c>
      <c r="S38" s="37">
        <v>8.0259999999999998</v>
      </c>
      <c r="T38" s="81">
        <v>5.6000000000000001E-2</v>
      </c>
      <c r="U38" s="34" t="s">
        <v>75</v>
      </c>
      <c r="V38" s="37">
        <f t="shared" si="15"/>
        <v>3.9999999999995595E-3</v>
      </c>
      <c r="W38" s="67">
        <v>7.0000000000000007E-2</v>
      </c>
    </row>
    <row r="39" spans="1:23" x14ac:dyDescent="0.25">
      <c r="A39" s="31" t="s">
        <v>26</v>
      </c>
      <c r="B39" s="32" t="s">
        <v>13</v>
      </c>
      <c r="C39" s="33">
        <v>61</v>
      </c>
      <c r="D39" s="33" t="s">
        <v>18</v>
      </c>
      <c r="E39" s="34" t="s">
        <v>15</v>
      </c>
      <c r="F39" s="36">
        <v>7.32</v>
      </c>
      <c r="G39" s="37">
        <v>7.34</v>
      </c>
      <c r="H39" s="37">
        <v>0.15</v>
      </c>
      <c r="I39" s="34">
        <v>4</v>
      </c>
      <c r="J39" s="37">
        <f t="shared" si="14"/>
        <v>-1.9999999999999574E-2</v>
      </c>
      <c r="K39" s="67">
        <v>-0.13</v>
      </c>
      <c r="M39" s="31" t="s">
        <v>26</v>
      </c>
      <c r="N39" s="32" t="s">
        <v>13</v>
      </c>
      <c r="O39" s="33">
        <v>61</v>
      </c>
      <c r="P39" s="33" t="s">
        <v>18</v>
      </c>
      <c r="Q39" s="34" t="s">
        <v>15</v>
      </c>
      <c r="R39" s="36">
        <f t="shared" si="6"/>
        <v>7.32</v>
      </c>
      <c r="S39" s="37">
        <v>7.3170000000000002</v>
      </c>
      <c r="T39" s="81">
        <v>5.8000000000000003E-2</v>
      </c>
      <c r="U39" s="34" t="s">
        <v>75</v>
      </c>
      <c r="V39" s="37">
        <f t="shared" si="15"/>
        <v>3.0000000000001137E-3</v>
      </c>
      <c r="W39" s="67">
        <v>0.04</v>
      </c>
    </row>
    <row r="40" spans="1:23" x14ac:dyDescent="0.25">
      <c r="A40" s="31" t="s">
        <v>21</v>
      </c>
      <c r="B40" s="32" t="s">
        <v>13</v>
      </c>
      <c r="C40" s="33">
        <v>62</v>
      </c>
      <c r="D40" s="33" t="s">
        <v>18</v>
      </c>
      <c r="E40" s="34" t="s">
        <v>15</v>
      </c>
      <c r="F40" s="36">
        <v>20.93</v>
      </c>
      <c r="G40" s="37">
        <v>20.94</v>
      </c>
      <c r="H40" s="37">
        <v>0.15</v>
      </c>
      <c r="I40" s="34">
        <v>4</v>
      </c>
      <c r="J40" s="37">
        <f t="shared" ref="J40:J44" si="16">((F40-G40))</f>
        <v>-1.0000000000001563E-2</v>
      </c>
      <c r="K40" s="67">
        <v>-7.0000000000000007E-2</v>
      </c>
      <c r="M40" s="31" t="s">
        <v>21</v>
      </c>
      <c r="N40" s="32" t="s">
        <v>13</v>
      </c>
      <c r="O40" s="33">
        <v>62</v>
      </c>
      <c r="P40" s="33" t="s">
        <v>18</v>
      </c>
      <c r="Q40" s="34" t="s">
        <v>15</v>
      </c>
      <c r="R40" s="36">
        <f t="shared" si="6"/>
        <v>20.93</v>
      </c>
      <c r="S40" s="37">
        <v>20.9</v>
      </c>
      <c r="T40" s="81">
        <v>0.1</v>
      </c>
      <c r="U40" s="34" t="s">
        <v>75</v>
      </c>
      <c r="V40" s="37">
        <f t="shared" si="15"/>
        <v>3.0000000000001137E-2</v>
      </c>
      <c r="W40" s="67">
        <v>0.33</v>
      </c>
    </row>
    <row r="41" spans="1:23" x14ac:dyDescent="0.25">
      <c r="A41" s="31" t="s">
        <v>24</v>
      </c>
      <c r="B41" s="32" t="s">
        <v>13</v>
      </c>
      <c r="C41" s="33">
        <v>63</v>
      </c>
      <c r="D41" s="33" t="s">
        <v>18</v>
      </c>
      <c r="E41" s="34" t="s">
        <v>15</v>
      </c>
      <c r="F41" s="36">
        <v>14.39</v>
      </c>
      <c r="G41" s="37">
        <v>14.39</v>
      </c>
      <c r="H41" s="37">
        <v>0.15</v>
      </c>
      <c r="I41" s="41">
        <v>4</v>
      </c>
      <c r="J41" s="37">
        <f t="shared" si="16"/>
        <v>0</v>
      </c>
      <c r="K41" s="67">
        <v>0</v>
      </c>
      <c r="M41" s="31" t="s">
        <v>24</v>
      </c>
      <c r="N41" s="32" t="s">
        <v>13</v>
      </c>
      <c r="O41" s="33">
        <v>63</v>
      </c>
      <c r="P41" s="33" t="s">
        <v>18</v>
      </c>
      <c r="Q41" s="34" t="s">
        <v>15</v>
      </c>
      <c r="R41" s="36">
        <f t="shared" si="6"/>
        <v>14.39</v>
      </c>
      <c r="S41" s="37">
        <v>14.37</v>
      </c>
      <c r="T41" s="81">
        <v>0.08</v>
      </c>
      <c r="U41" s="34" t="s">
        <v>75</v>
      </c>
      <c r="V41" s="37">
        <f t="shared" si="15"/>
        <v>2.000000000000135E-2</v>
      </c>
      <c r="W41" s="67">
        <v>0.25</v>
      </c>
    </row>
    <row r="42" spans="1:23" x14ac:dyDescent="0.25">
      <c r="A42" s="31" t="s">
        <v>20</v>
      </c>
      <c r="B42" s="32" t="s">
        <v>13</v>
      </c>
      <c r="C42" s="33">
        <v>64</v>
      </c>
      <c r="D42" s="33" t="s">
        <v>18</v>
      </c>
      <c r="E42" s="34" t="s">
        <v>15</v>
      </c>
      <c r="F42" s="36">
        <v>0.52</v>
      </c>
      <c r="G42" s="37">
        <v>0.54</v>
      </c>
      <c r="H42" s="37">
        <v>0.15</v>
      </c>
      <c r="I42" s="41">
        <v>4</v>
      </c>
      <c r="J42" s="37">
        <f t="shared" si="16"/>
        <v>-2.0000000000000018E-2</v>
      </c>
      <c r="K42" s="67">
        <v>-0.13</v>
      </c>
      <c r="M42" s="31" t="s">
        <v>20</v>
      </c>
      <c r="N42" s="32" t="s">
        <v>13</v>
      </c>
      <c r="O42" s="33">
        <v>64</v>
      </c>
      <c r="P42" s="33" t="s">
        <v>18</v>
      </c>
      <c r="Q42" s="34" t="s">
        <v>15</v>
      </c>
      <c r="R42" s="36">
        <f t="shared" si="6"/>
        <v>0.52</v>
      </c>
      <c r="S42" s="37">
        <v>0.53129999999999999</v>
      </c>
      <c r="T42" s="81">
        <v>4.7699999999999999E-2</v>
      </c>
      <c r="U42" s="34" t="s">
        <v>75</v>
      </c>
      <c r="V42" s="37">
        <f t="shared" si="15"/>
        <v>-1.1299999999999977E-2</v>
      </c>
      <c r="W42" s="67">
        <v>-0.24</v>
      </c>
    </row>
    <row r="43" spans="1:23" x14ac:dyDescent="0.25">
      <c r="A43" s="31" t="s">
        <v>19</v>
      </c>
      <c r="B43" s="32" t="s">
        <v>13</v>
      </c>
      <c r="C43" s="33">
        <v>65</v>
      </c>
      <c r="D43" s="33" t="s">
        <v>18</v>
      </c>
      <c r="E43" s="34" t="s">
        <v>15</v>
      </c>
      <c r="F43" s="36">
        <v>8.0500000000000007</v>
      </c>
      <c r="G43" s="37">
        <v>8.0399999999999991</v>
      </c>
      <c r="H43" s="37">
        <v>0.15</v>
      </c>
      <c r="I43" s="41">
        <v>4</v>
      </c>
      <c r="J43" s="37">
        <f t="shared" si="16"/>
        <v>1.0000000000001563E-2</v>
      </c>
      <c r="K43" s="67">
        <v>7.0000000000000007E-2</v>
      </c>
      <c r="M43" s="31" t="s">
        <v>19</v>
      </c>
      <c r="N43" s="32" t="s">
        <v>13</v>
      </c>
      <c r="O43" s="33">
        <v>65</v>
      </c>
      <c r="P43" s="33" t="s">
        <v>18</v>
      </c>
      <c r="Q43" s="34" t="s">
        <v>15</v>
      </c>
      <c r="R43" s="36">
        <f t="shared" si="6"/>
        <v>8.0500000000000007</v>
      </c>
      <c r="S43" s="37">
        <v>8.0259999999999998</v>
      </c>
      <c r="T43" s="81">
        <v>7.1999999999999995E-2</v>
      </c>
      <c r="U43" s="34" t="s">
        <v>75</v>
      </c>
      <c r="V43" s="37">
        <f t="shared" si="15"/>
        <v>2.4000000000000909E-2</v>
      </c>
      <c r="W43" s="67">
        <v>0.33</v>
      </c>
    </row>
    <row r="44" spans="1:23" x14ac:dyDescent="0.25">
      <c r="A44" s="31" t="s">
        <v>17</v>
      </c>
      <c r="B44" s="32" t="s">
        <v>13</v>
      </c>
      <c r="C44" s="33">
        <v>66</v>
      </c>
      <c r="D44" s="33" t="s">
        <v>18</v>
      </c>
      <c r="E44" s="34" t="s">
        <v>15</v>
      </c>
      <c r="F44" s="36">
        <v>6.59</v>
      </c>
      <c r="G44" s="37">
        <v>6.59</v>
      </c>
      <c r="H44" s="37">
        <v>0.15</v>
      </c>
      <c r="I44" s="41">
        <v>4</v>
      </c>
      <c r="J44" s="37">
        <f t="shared" si="16"/>
        <v>0</v>
      </c>
      <c r="K44" s="67">
        <v>0</v>
      </c>
      <c r="M44" s="31" t="s">
        <v>17</v>
      </c>
      <c r="N44" s="32" t="s">
        <v>13</v>
      </c>
      <c r="O44" s="33">
        <v>66</v>
      </c>
      <c r="P44" s="33" t="s">
        <v>18</v>
      </c>
      <c r="Q44" s="34" t="s">
        <v>15</v>
      </c>
      <c r="R44" s="36">
        <f t="shared" si="6"/>
        <v>6.59</v>
      </c>
      <c r="S44" s="37">
        <v>6.5570000000000004</v>
      </c>
      <c r="T44" s="81">
        <v>8.6999999999999994E-2</v>
      </c>
      <c r="U44" s="34" t="s">
        <v>75</v>
      </c>
      <c r="V44" s="37">
        <f t="shared" si="15"/>
        <v>3.2999999999999474E-2</v>
      </c>
      <c r="W44" s="67">
        <v>0.38</v>
      </c>
    </row>
    <row r="45" spans="1:23" x14ac:dyDescent="0.25">
      <c r="A45" s="31" t="s">
        <v>26</v>
      </c>
      <c r="B45" s="32" t="s">
        <v>13</v>
      </c>
      <c r="C45" s="33">
        <v>67</v>
      </c>
      <c r="D45" s="33" t="s">
        <v>14</v>
      </c>
      <c r="E45" s="34" t="s">
        <v>15</v>
      </c>
      <c r="F45" s="36">
        <v>3.41</v>
      </c>
      <c r="G45" s="37">
        <v>3.41</v>
      </c>
      <c r="H45" s="37">
        <f>G45*0.05</f>
        <v>0.17050000000000001</v>
      </c>
      <c r="I45" s="41">
        <v>4</v>
      </c>
      <c r="J45" s="41">
        <f t="shared" ref="J45:J46" si="17">((F45-G45)/G45)*100</f>
        <v>0</v>
      </c>
      <c r="K45" s="67">
        <v>0</v>
      </c>
      <c r="M45" s="31" t="s">
        <v>26</v>
      </c>
      <c r="N45" s="32" t="s">
        <v>13</v>
      </c>
      <c r="O45" s="33">
        <v>67</v>
      </c>
      <c r="P45" s="33" t="s">
        <v>14</v>
      </c>
      <c r="Q45" s="34" t="s">
        <v>15</v>
      </c>
      <c r="R45" s="36">
        <f t="shared" si="6"/>
        <v>3.41</v>
      </c>
      <c r="S45" s="37">
        <v>3.4750000000000001</v>
      </c>
      <c r="T45" s="81">
        <v>8.5999999999999993E-2</v>
      </c>
      <c r="U45" s="34" t="s">
        <v>75</v>
      </c>
      <c r="V45" s="41">
        <f>((R45-S45)/S45)*100</f>
        <v>-1.8705035971223007</v>
      </c>
      <c r="W45" s="67">
        <v>-0.75</v>
      </c>
    </row>
    <row r="46" spans="1:23" ht="16.5" customHeight="1" thickBot="1" x14ac:dyDescent="0.3">
      <c r="A46" s="69" t="s">
        <v>20</v>
      </c>
      <c r="B46" s="70" t="s">
        <v>13</v>
      </c>
      <c r="C46" s="71">
        <v>68</v>
      </c>
      <c r="D46" s="71" t="s">
        <v>14</v>
      </c>
      <c r="E46" s="72" t="s">
        <v>15</v>
      </c>
      <c r="F46" s="73">
        <v>6.52</v>
      </c>
      <c r="G46" s="74">
        <v>6.47</v>
      </c>
      <c r="H46" s="74">
        <f>G46*0.05</f>
        <v>0.32350000000000001</v>
      </c>
      <c r="I46" s="75">
        <v>4</v>
      </c>
      <c r="J46" s="75">
        <f t="shared" si="17"/>
        <v>0.77279752704791072</v>
      </c>
      <c r="K46" s="76">
        <v>0.15</v>
      </c>
      <c r="M46" s="69" t="s">
        <v>20</v>
      </c>
      <c r="N46" s="70" t="s">
        <v>13</v>
      </c>
      <c r="O46" s="71">
        <v>68</v>
      </c>
      <c r="P46" s="71" t="s">
        <v>14</v>
      </c>
      <c r="Q46" s="72" t="s">
        <v>15</v>
      </c>
      <c r="R46" s="73">
        <f t="shared" si="6"/>
        <v>6.52</v>
      </c>
      <c r="S46" s="74">
        <v>6.5890000000000004</v>
      </c>
      <c r="T46" s="82">
        <v>0.106</v>
      </c>
      <c r="U46" s="72" t="s">
        <v>75</v>
      </c>
      <c r="V46" s="75">
        <f t="shared" ref="V46" si="18">((R46-S46)/S46)*100</f>
        <v>-1.0471998785855341</v>
      </c>
      <c r="W46" s="76">
        <v>-0.65</v>
      </c>
    </row>
    <row r="48" spans="1:23" x14ac:dyDescent="0.25">
      <c r="W48" s="46"/>
    </row>
    <row r="50" spans="11:11" x14ac:dyDescent="0.25">
      <c r="K50" s="46"/>
    </row>
  </sheetData>
  <sheetProtection algorithmName="SHA-512" hashValue="wkfvt1A0WLjIqkIQXwAg1Y7m+WYVUYV37FTu3QhF+MK8eQOKy+rg597JybotPYa1hA4QIhxdnO0reRUxJ0lzag==" saltValue="EnblCdAT3MEC1XuaWRH85w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46 W21:W46">
    <cfRule type="cellIs" dxfId="95" priority="34" stopIfTrue="1" operator="between">
      <formula>-2</formula>
      <formula>2</formula>
    </cfRule>
    <cfRule type="cellIs" dxfId="94" priority="35" stopIfTrue="1" operator="between">
      <formula>-3</formula>
      <formula>3</formula>
    </cfRule>
    <cfRule type="cellIs" dxfId="93" priority="3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D3701-3470-43D8-8301-F23C2F5411A2}">
  <sheetPr>
    <pageSetUpPr fitToPage="1"/>
  </sheetPr>
  <dimension ref="A1:W73"/>
  <sheetViews>
    <sheetView zoomScale="70" zoomScaleNormal="70" zoomScalePageLayoutView="85" workbookViewId="0">
      <selection activeCell="O61" sqref="O61"/>
    </sheetView>
  </sheetViews>
  <sheetFormatPr defaultColWidth="9.140625" defaultRowHeight="15" x14ac:dyDescent="0.25"/>
  <cols>
    <col min="1" max="1" width="28" style="43" bestFit="1" customWidth="1"/>
    <col min="2" max="2" width="11.5703125" style="44" customWidth="1"/>
    <col min="3" max="3" width="4.7109375" style="44" customWidth="1"/>
    <col min="4" max="4" width="25" style="43" bestFit="1" customWidth="1"/>
    <col min="5" max="5" width="18.7109375" style="43" bestFit="1" customWidth="1"/>
    <col min="6" max="6" width="15.28515625" style="45" bestFit="1" customWidth="1"/>
    <col min="7" max="7" width="14.85546875" style="46" bestFit="1" customWidth="1"/>
    <col min="8" max="8" width="8" style="43" customWidth="1"/>
    <col min="9" max="9" width="9.5703125" style="43" customWidth="1"/>
    <col min="10" max="10" width="13.28515625" style="43" customWidth="1"/>
    <col min="11" max="11" width="10.5703125" style="43" bestFit="1" customWidth="1"/>
    <col min="12" max="12" width="9.140625" style="43"/>
    <col min="13" max="13" width="28" style="43" bestFit="1" customWidth="1"/>
    <col min="14" max="14" width="9.42578125" style="43" bestFit="1" customWidth="1"/>
    <col min="15" max="15" width="9.140625" style="43"/>
    <col min="16" max="16" width="25" style="43" bestFit="1" customWidth="1"/>
    <col min="17" max="17" width="18.7109375" style="43" bestFit="1" customWidth="1"/>
    <col min="18" max="18" width="15.28515625" style="43" bestFit="1" customWidth="1"/>
    <col min="19" max="21" width="9.140625" style="43"/>
    <col min="22" max="22" width="13" style="43" bestFit="1" customWidth="1"/>
    <col min="23" max="23" width="10" style="43" customWidth="1"/>
    <col min="24" max="16384" width="9.140625" style="43"/>
  </cols>
  <sheetData>
    <row r="1" spans="1:23" ht="15.75" thickBot="1" x14ac:dyDescent="0.3">
      <c r="D1" s="84"/>
      <c r="K1" s="44"/>
    </row>
    <row r="2" spans="1:23" ht="19.5" thickTop="1" x14ac:dyDescent="0.3">
      <c r="A2" s="99" t="s">
        <v>11</v>
      </c>
      <c r="B2" s="100"/>
      <c r="C2" s="100"/>
      <c r="D2" s="100"/>
      <c r="E2" s="100"/>
      <c r="F2" s="100"/>
      <c r="G2" s="100"/>
      <c r="H2" s="100"/>
      <c r="I2" s="100"/>
      <c r="J2" s="100"/>
      <c r="K2" s="101"/>
    </row>
    <row r="3" spans="1:23" s="63" customFormat="1" ht="12.75" x14ac:dyDescent="0.2">
      <c r="A3" s="1"/>
      <c r="B3" s="2"/>
      <c r="C3" s="2"/>
      <c r="D3" s="83">
        <v>45979</v>
      </c>
      <c r="E3" s="2"/>
      <c r="F3" s="2"/>
      <c r="G3" s="2"/>
      <c r="H3" s="2" t="s">
        <v>86</v>
      </c>
      <c r="I3" s="2"/>
      <c r="J3" s="2"/>
      <c r="K3" s="3" t="s">
        <v>68</v>
      </c>
    </row>
    <row r="4" spans="1:23" s="63" customFormat="1" ht="13.5" thickBot="1" x14ac:dyDescent="0.25">
      <c r="A4" s="4"/>
      <c r="B4" s="5"/>
      <c r="C4" s="5"/>
      <c r="D4" s="5"/>
      <c r="E4" s="5"/>
      <c r="F4" s="12"/>
      <c r="G4" s="20"/>
      <c r="H4" s="5"/>
      <c r="I4" s="5"/>
      <c r="J4" s="5"/>
      <c r="K4" s="6"/>
    </row>
    <row r="5" spans="1:23" ht="16.5" thickTop="1" thickBot="1" x14ac:dyDescent="0.3"/>
    <row r="6" spans="1:23" ht="16.5" thickTop="1" thickBot="1" x14ac:dyDescent="0.3">
      <c r="A6" s="58" t="s">
        <v>6</v>
      </c>
      <c r="B6" s="59">
        <v>509</v>
      </c>
      <c r="C6" s="78"/>
      <c r="D6" s="59"/>
      <c r="E6" s="59"/>
      <c r="F6" s="79"/>
      <c r="G6" s="60"/>
      <c r="H6" s="59"/>
      <c r="I6" s="59"/>
      <c r="J6" s="59"/>
      <c r="K6" s="61"/>
    </row>
    <row r="7" spans="1:23" ht="16.5" thickTop="1" thickBot="1" x14ac:dyDescent="0.3">
      <c r="F7" s="62"/>
    </row>
    <row r="8" spans="1:23" ht="16.5" thickTop="1" thickBot="1" x14ac:dyDescent="0.3">
      <c r="A8" s="102" t="s">
        <v>70</v>
      </c>
      <c r="B8" s="103"/>
      <c r="C8" s="103"/>
      <c r="D8" s="103"/>
      <c r="E8" s="103"/>
      <c r="F8" s="103"/>
      <c r="G8" s="103"/>
      <c r="H8" s="103"/>
      <c r="I8" s="103"/>
      <c r="J8" s="103"/>
      <c r="K8" s="104"/>
      <c r="M8" s="102" t="s">
        <v>67</v>
      </c>
      <c r="N8" s="103"/>
      <c r="O8" s="103"/>
      <c r="P8" s="103"/>
      <c r="Q8" s="103"/>
      <c r="R8" s="103"/>
      <c r="S8" s="103"/>
      <c r="T8" s="103"/>
      <c r="U8" s="103"/>
      <c r="V8" s="103"/>
      <c r="W8" s="104"/>
    </row>
    <row r="9" spans="1:23" ht="15.75" thickTop="1" x14ac:dyDescent="0.25">
      <c r="O9" s="44"/>
    </row>
    <row r="10" spans="1:23" ht="15.75" thickBot="1" x14ac:dyDescent="0.3">
      <c r="O10" s="44"/>
    </row>
    <row r="11" spans="1:23" s="64" customFormat="1" ht="63" customHeight="1" thickBot="1" x14ac:dyDescent="0.3">
      <c r="A11" s="7" t="s">
        <v>1</v>
      </c>
      <c r="B11" s="23" t="s">
        <v>9</v>
      </c>
      <c r="C11" s="8" t="s">
        <v>2</v>
      </c>
      <c r="D11" s="8" t="s">
        <v>3</v>
      </c>
      <c r="E11" s="8" t="s">
        <v>4</v>
      </c>
      <c r="F11" s="85" t="s">
        <v>10</v>
      </c>
      <c r="G11" s="21" t="s">
        <v>66</v>
      </c>
      <c r="H11" s="9" t="s">
        <v>7</v>
      </c>
      <c r="I11" s="8" t="s">
        <v>8</v>
      </c>
      <c r="J11" s="11" t="s">
        <v>69</v>
      </c>
      <c r="K11" s="10" t="s">
        <v>5</v>
      </c>
      <c r="M11" s="7" t="s">
        <v>1</v>
      </c>
      <c r="N11" s="8" t="s">
        <v>9</v>
      </c>
      <c r="O11" s="8" t="s">
        <v>2</v>
      </c>
      <c r="P11" s="8" t="s">
        <v>3</v>
      </c>
      <c r="Q11" s="8" t="s">
        <v>4</v>
      </c>
      <c r="R11" s="11" t="s">
        <v>10</v>
      </c>
      <c r="S11" s="8" t="s">
        <v>0</v>
      </c>
      <c r="T11" s="9" t="s">
        <v>7</v>
      </c>
      <c r="U11" s="8" t="s">
        <v>8</v>
      </c>
      <c r="V11" s="11" t="s">
        <v>69</v>
      </c>
      <c r="W11" s="10" t="s">
        <v>5</v>
      </c>
    </row>
    <row r="12" spans="1:23" x14ac:dyDescent="0.25">
      <c r="A12" s="47"/>
      <c r="B12" s="48"/>
      <c r="C12" s="49"/>
      <c r="D12" s="49"/>
      <c r="E12" s="50"/>
      <c r="F12" s="51"/>
      <c r="G12" s="52"/>
      <c r="H12" s="50"/>
      <c r="I12" s="50"/>
      <c r="J12" s="50"/>
      <c r="K12" s="53"/>
      <c r="M12" s="31"/>
      <c r="N12" s="34"/>
      <c r="O12" s="34"/>
      <c r="P12" s="33"/>
      <c r="Q12" s="50"/>
      <c r="R12" s="50"/>
      <c r="S12" s="50"/>
      <c r="T12" s="50"/>
      <c r="U12" s="50"/>
      <c r="V12" s="34"/>
      <c r="W12" s="53"/>
    </row>
    <row r="13" spans="1:23" x14ac:dyDescent="0.25">
      <c r="A13" s="31"/>
      <c r="B13" s="32"/>
      <c r="C13" s="33"/>
      <c r="D13" s="33"/>
      <c r="E13" s="34"/>
      <c r="F13" s="54"/>
      <c r="G13" s="37"/>
      <c r="H13" s="34"/>
      <c r="I13" s="34"/>
      <c r="J13" s="34"/>
      <c r="K13" s="55"/>
      <c r="M13" s="31"/>
      <c r="N13" s="34"/>
      <c r="O13" s="34"/>
      <c r="P13" s="33"/>
      <c r="Q13" s="34"/>
      <c r="R13" s="34"/>
      <c r="S13" s="34"/>
      <c r="T13" s="34"/>
      <c r="U13" s="34"/>
      <c r="V13" s="34"/>
      <c r="W13" s="55"/>
    </row>
    <row r="14" spans="1:23" x14ac:dyDescent="0.25">
      <c r="A14" s="13" t="s">
        <v>22</v>
      </c>
      <c r="B14" s="24" t="s">
        <v>13</v>
      </c>
      <c r="C14" s="15">
        <v>1</v>
      </c>
      <c r="D14" s="15" t="s">
        <v>64</v>
      </c>
      <c r="E14" s="14" t="s">
        <v>65</v>
      </c>
      <c r="F14" s="25">
        <v>148</v>
      </c>
      <c r="G14" s="28">
        <v>122.54714988200236</v>
      </c>
      <c r="H14" s="17">
        <f>G14*0.025</f>
        <v>3.063678747050059</v>
      </c>
      <c r="I14" s="14"/>
      <c r="J14" s="18">
        <f>((F14-G14)/G14)*100</f>
        <v>20.769842581002955</v>
      </c>
      <c r="K14" s="26">
        <f>(F14-G14)/H14</f>
        <v>8.307937032401183</v>
      </c>
      <c r="L14" s="65"/>
      <c r="M14" s="13" t="s">
        <v>22</v>
      </c>
      <c r="N14" s="24" t="s">
        <v>13</v>
      </c>
      <c r="O14" s="14">
        <v>1</v>
      </c>
      <c r="P14" s="15" t="s">
        <v>64</v>
      </c>
      <c r="Q14" s="14" t="s">
        <v>65</v>
      </c>
      <c r="R14" s="25"/>
      <c r="S14" s="17"/>
      <c r="T14" s="14"/>
      <c r="U14" s="14"/>
      <c r="V14" s="14"/>
      <c r="W14" s="29"/>
    </row>
    <row r="15" spans="1:23" x14ac:dyDescent="0.25">
      <c r="A15" s="13" t="s">
        <v>16</v>
      </c>
      <c r="B15" s="24" t="s">
        <v>61</v>
      </c>
      <c r="C15" s="15">
        <v>2</v>
      </c>
      <c r="D15" s="15" t="s">
        <v>62</v>
      </c>
      <c r="E15" s="14" t="s">
        <v>63</v>
      </c>
      <c r="F15" s="25">
        <v>78.400000000000006</v>
      </c>
      <c r="G15" s="28">
        <v>78.5</v>
      </c>
      <c r="H15" s="17">
        <f>2/2</f>
        <v>1</v>
      </c>
      <c r="I15" s="14"/>
      <c r="J15" s="22">
        <f>F15-G15</f>
        <v>-9.9999999999994316E-2</v>
      </c>
      <c r="K15" s="26">
        <f t="shared" ref="K15:K28" si="0">(F15-G15)/H15</f>
        <v>-9.9999999999994316E-2</v>
      </c>
      <c r="L15" s="46"/>
      <c r="M15" s="13" t="s">
        <v>16</v>
      </c>
      <c r="N15" s="24" t="s">
        <v>61</v>
      </c>
      <c r="O15" s="14">
        <v>2</v>
      </c>
      <c r="P15" s="15" t="s">
        <v>62</v>
      </c>
      <c r="Q15" s="14" t="s">
        <v>63</v>
      </c>
      <c r="R15" s="25"/>
      <c r="S15" s="17"/>
      <c r="T15" s="14"/>
      <c r="U15" s="14"/>
      <c r="V15" s="14"/>
      <c r="W15" s="29"/>
    </row>
    <row r="16" spans="1:23" x14ac:dyDescent="0.25">
      <c r="A16" s="13" t="s">
        <v>12</v>
      </c>
      <c r="B16" s="24" t="s">
        <v>13</v>
      </c>
      <c r="C16" s="15">
        <v>3</v>
      </c>
      <c r="D16" s="15" t="s">
        <v>60</v>
      </c>
      <c r="E16" s="14" t="s">
        <v>55</v>
      </c>
      <c r="F16" s="16">
        <v>9.09</v>
      </c>
      <c r="G16" s="17">
        <v>8.1951617616768946</v>
      </c>
      <c r="H16" s="17">
        <f>G16*((14-0.53*G16)/200)</f>
        <v>0.39568553112224708</v>
      </c>
      <c r="I16" s="14"/>
      <c r="J16" s="18">
        <f>((F16-G16)/G16)*100</f>
        <v>10.919104031693982</v>
      </c>
      <c r="K16" s="26">
        <f>(F16-G16)/H16</f>
        <v>2.2614883990960108</v>
      </c>
      <c r="L16" s="65"/>
      <c r="M16" s="13" t="s">
        <v>12</v>
      </c>
      <c r="N16" s="24" t="s">
        <v>13</v>
      </c>
      <c r="O16" s="14">
        <v>3</v>
      </c>
      <c r="P16" s="15" t="s">
        <v>60</v>
      </c>
      <c r="Q16" s="14" t="s">
        <v>55</v>
      </c>
      <c r="R16" s="25"/>
      <c r="S16" s="17"/>
      <c r="T16" s="14"/>
      <c r="U16" s="14"/>
      <c r="V16" s="14"/>
      <c r="W16" s="29"/>
    </row>
    <row r="17" spans="1:23" x14ac:dyDescent="0.25">
      <c r="A17" s="13" t="s">
        <v>26</v>
      </c>
      <c r="B17" s="24" t="s">
        <v>13</v>
      </c>
      <c r="C17" s="15">
        <v>4</v>
      </c>
      <c r="D17" s="15" t="s">
        <v>59</v>
      </c>
      <c r="E17" s="14" t="s">
        <v>55</v>
      </c>
      <c r="F17" s="16">
        <v>8.16</v>
      </c>
      <c r="G17" s="17">
        <v>8.1617078847654003</v>
      </c>
      <c r="H17" s="17">
        <f t="shared" ref="H17" si="1">G17*((14-0.53*G17)/200)</f>
        <v>0.39479384160353748</v>
      </c>
      <c r="I17" s="14"/>
      <c r="J17" s="18">
        <f>((F17-G17)/G17)*100</f>
        <v>-2.092558064456226E-2</v>
      </c>
      <c r="K17" s="26">
        <f>(F17-G17)/H17</f>
        <v>-4.3260167343625484E-3</v>
      </c>
      <c r="L17" s="65"/>
      <c r="M17" s="13" t="s">
        <v>26</v>
      </c>
      <c r="N17" s="24" t="s">
        <v>13</v>
      </c>
      <c r="O17" s="14">
        <v>4</v>
      </c>
      <c r="P17" s="15" t="s">
        <v>59</v>
      </c>
      <c r="Q17" s="14" t="s">
        <v>55</v>
      </c>
      <c r="R17" s="25"/>
      <c r="S17" s="17"/>
      <c r="T17" s="14"/>
      <c r="U17" s="14"/>
      <c r="V17" s="14"/>
      <c r="W17" s="29"/>
    </row>
    <row r="18" spans="1:23" x14ac:dyDescent="0.25">
      <c r="A18" s="13" t="s">
        <v>24</v>
      </c>
      <c r="B18" s="24" t="s">
        <v>13</v>
      </c>
      <c r="C18" s="15">
        <v>6</v>
      </c>
      <c r="D18" s="15" t="s">
        <v>57</v>
      </c>
      <c r="E18" s="14" t="s">
        <v>55</v>
      </c>
      <c r="F18" s="25">
        <v>11.5</v>
      </c>
      <c r="G18" s="28">
        <v>11.247270377568203</v>
      </c>
      <c r="H18" s="17">
        <f t="shared" ref="H18:H19" si="2">G18*((14-0.53*G18)/200)</f>
        <v>0.45208103542254774</v>
      </c>
      <c r="I18" s="14"/>
      <c r="J18" s="18">
        <f t="shared" ref="J18:J20" si="3">((F18-G18)/G18)*100</f>
        <v>2.2470307367718889</v>
      </c>
      <c r="K18" s="26">
        <f t="shared" ref="K18:K20" si="4">(F18-G18)/H18</f>
        <v>0.55903610775350876</v>
      </c>
      <c r="L18" s="65"/>
      <c r="M18" s="13" t="s">
        <v>24</v>
      </c>
      <c r="N18" s="24" t="s">
        <v>13</v>
      </c>
      <c r="O18" s="14">
        <v>6</v>
      </c>
      <c r="P18" s="15" t="s">
        <v>57</v>
      </c>
      <c r="Q18" s="14" t="s">
        <v>55</v>
      </c>
      <c r="R18" s="25"/>
      <c r="S18" s="17"/>
      <c r="T18" s="14"/>
      <c r="U18" s="14"/>
      <c r="V18" s="14"/>
      <c r="W18" s="29"/>
    </row>
    <row r="19" spans="1:23" x14ac:dyDescent="0.25">
      <c r="A19" s="13" t="s">
        <v>20</v>
      </c>
      <c r="B19" s="24" t="s">
        <v>13</v>
      </c>
      <c r="C19" s="15">
        <v>7</v>
      </c>
      <c r="D19" s="15" t="s">
        <v>56</v>
      </c>
      <c r="E19" s="14" t="s">
        <v>55</v>
      </c>
      <c r="F19" s="25">
        <v>11.2</v>
      </c>
      <c r="G19" s="28">
        <v>11.327960535181884</v>
      </c>
      <c r="H19" s="17">
        <f t="shared" si="2"/>
        <v>0.45290210926314051</v>
      </c>
      <c r="I19" s="14"/>
      <c r="J19" s="18">
        <f t="shared" si="3"/>
        <v>-1.1295990552268451</v>
      </c>
      <c r="K19" s="26">
        <f t="shared" si="4"/>
        <v>-0.28253464173543541</v>
      </c>
      <c r="L19" s="65"/>
      <c r="M19" s="13" t="s">
        <v>20</v>
      </c>
      <c r="N19" s="24" t="s">
        <v>13</v>
      </c>
      <c r="O19" s="14">
        <v>7</v>
      </c>
      <c r="P19" s="15" t="s">
        <v>56</v>
      </c>
      <c r="Q19" s="14" t="s">
        <v>55</v>
      </c>
      <c r="R19" s="25"/>
      <c r="S19" s="17"/>
      <c r="T19" s="14"/>
      <c r="U19" s="14"/>
      <c r="V19" s="14"/>
      <c r="W19" s="29"/>
    </row>
    <row r="20" spans="1:23" x14ac:dyDescent="0.25">
      <c r="A20" s="13" t="s">
        <v>17</v>
      </c>
      <c r="B20" s="24" t="s">
        <v>13</v>
      </c>
      <c r="C20" s="15">
        <v>9</v>
      </c>
      <c r="D20" s="15" t="s">
        <v>52</v>
      </c>
      <c r="E20" s="14" t="s">
        <v>53</v>
      </c>
      <c r="F20" s="16">
        <v>10.6</v>
      </c>
      <c r="G20" s="17">
        <v>10.71</v>
      </c>
      <c r="H20" s="17">
        <f>G20*0.05</f>
        <v>0.53550000000000009</v>
      </c>
      <c r="I20" s="14"/>
      <c r="J20" s="18">
        <f t="shared" si="3"/>
        <v>-1.0270774976657442</v>
      </c>
      <c r="K20" s="26">
        <f t="shared" si="4"/>
        <v>-0.2054154995331488</v>
      </c>
      <c r="L20" s="65"/>
      <c r="M20" s="13" t="s">
        <v>17</v>
      </c>
      <c r="N20" s="24" t="s">
        <v>13</v>
      </c>
      <c r="O20" s="14">
        <v>9</v>
      </c>
      <c r="P20" s="15" t="s">
        <v>52</v>
      </c>
      <c r="Q20" s="14" t="s">
        <v>53</v>
      </c>
      <c r="R20" s="25"/>
      <c r="S20" s="17"/>
      <c r="T20" s="14"/>
      <c r="U20" s="14"/>
      <c r="V20" s="14"/>
      <c r="W20" s="29"/>
    </row>
    <row r="21" spans="1:23" x14ac:dyDescent="0.25">
      <c r="A21" s="31" t="s">
        <v>51</v>
      </c>
      <c r="B21" s="32" t="s">
        <v>43</v>
      </c>
      <c r="C21" s="33">
        <v>10</v>
      </c>
      <c r="D21" s="33" t="s">
        <v>44</v>
      </c>
      <c r="E21" s="34" t="s">
        <v>45</v>
      </c>
      <c r="F21" s="35">
        <v>7.46</v>
      </c>
      <c r="G21" s="36">
        <v>7.1553479949391274</v>
      </c>
      <c r="H21" s="37">
        <f>G21*0.075/2</f>
        <v>0.26832554981021728</v>
      </c>
      <c r="I21" s="34"/>
      <c r="J21" s="38">
        <f t="shared" ref="J21:J28" si="5">((F21-G21)/G21)*100</f>
        <v>4.2576825791889981</v>
      </c>
      <c r="K21" s="67">
        <f t="shared" si="0"/>
        <v>1.1353820211170662</v>
      </c>
      <c r="L21" s="65"/>
      <c r="M21" s="31" t="s">
        <v>51</v>
      </c>
      <c r="N21" s="34" t="s">
        <v>43</v>
      </c>
      <c r="O21" s="34">
        <v>10</v>
      </c>
      <c r="P21" s="33" t="s">
        <v>44</v>
      </c>
      <c r="Q21" s="34" t="s">
        <v>45</v>
      </c>
      <c r="R21" s="37"/>
      <c r="S21" s="37"/>
      <c r="T21" s="34"/>
      <c r="U21" s="34"/>
      <c r="V21" s="41"/>
      <c r="W21" s="55"/>
    </row>
    <row r="22" spans="1:23" x14ac:dyDescent="0.25">
      <c r="A22" s="31" t="s">
        <v>50</v>
      </c>
      <c r="B22" s="32" t="s">
        <v>43</v>
      </c>
      <c r="C22" s="33">
        <v>11</v>
      </c>
      <c r="D22" s="33" t="s">
        <v>44</v>
      </c>
      <c r="E22" s="34" t="s">
        <v>45</v>
      </c>
      <c r="F22" s="39">
        <v>8.8000000000000007</v>
      </c>
      <c r="G22" s="36">
        <v>8.6134304911252517</v>
      </c>
      <c r="H22" s="37">
        <f t="shared" ref="H22:H23" si="6">G22*0.075/2</f>
        <v>0.32300364341719695</v>
      </c>
      <c r="I22" s="41"/>
      <c r="J22" s="38">
        <f t="shared" si="5"/>
        <v>2.1660302369303235</v>
      </c>
      <c r="K22" s="67">
        <f t="shared" si="0"/>
        <v>0.57760806318141955</v>
      </c>
      <c r="L22" s="65"/>
      <c r="M22" s="31" t="s">
        <v>50</v>
      </c>
      <c r="N22" s="34" t="s">
        <v>43</v>
      </c>
      <c r="O22" s="34">
        <v>11</v>
      </c>
      <c r="P22" s="33" t="s">
        <v>44</v>
      </c>
      <c r="Q22" s="34" t="s">
        <v>45</v>
      </c>
      <c r="R22" s="37"/>
      <c r="S22" s="37"/>
      <c r="T22" s="34"/>
      <c r="U22" s="34"/>
      <c r="V22" s="41"/>
      <c r="W22" s="55"/>
    </row>
    <row r="23" spans="1:23" x14ac:dyDescent="0.25">
      <c r="A23" s="31" t="s">
        <v>49</v>
      </c>
      <c r="B23" s="32" t="s">
        <v>43</v>
      </c>
      <c r="C23" s="33">
        <v>12</v>
      </c>
      <c r="D23" s="33" t="s">
        <v>44</v>
      </c>
      <c r="E23" s="34" t="s">
        <v>45</v>
      </c>
      <c r="F23" s="39">
        <v>18</v>
      </c>
      <c r="G23" s="36">
        <v>17.843444334739551</v>
      </c>
      <c r="H23" s="37">
        <f t="shared" si="6"/>
        <v>0.66912916255273314</v>
      </c>
      <c r="I23" s="41"/>
      <c r="J23" s="38">
        <f t="shared" si="5"/>
        <v>0.87738478246405027</v>
      </c>
      <c r="K23" s="67">
        <f t="shared" si="0"/>
        <v>0.23396927532374673</v>
      </c>
      <c r="M23" s="31" t="s">
        <v>49</v>
      </c>
      <c r="N23" s="34" t="s">
        <v>43</v>
      </c>
      <c r="O23" s="34">
        <v>12</v>
      </c>
      <c r="P23" s="33" t="s">
        <v>44</v>
      </c>
      <c r="Q23" s="34" t="s">
        <v>45</v>
      </c>
      <c r="R23" s="37"/>
      <c r="S23" s="37"/>
      <c r="T23" s="34"/>
      <c r="U23" s="34"/>
      <c r="V23" s="41"/>
      <c r="W23" s="55"/>
    </row>
    <row r="24" spans="1:23" x14ac:dyDescent="0.25">
      <c r="A24" s="31" t="s">
        <v>71</v>
      </c>
      <c r="B24" s="32" t="s">
        <v>43</v>
      </c>
      <c r="C24" s="33">
        <v>13</v>
      </c>
      <c r="D24" s="33" t="s">
        <v>44</v>
      </c>
      <c r="E24" s="34" t="s">
        <v>45</v>
      </c>
      <c r="F24" s="35" t="s">
        <v>79</v>
      </c>
      <c r="G24" s="40">
        <v>0</v>
      </c>
      <c r="H24" s="37"/>
      <c r="I24" s="41"/>
      <c r="J24" s="38"/>
      <c r="K24" s="67"/>
      <c r="M24" s="31" t="s">
        <v>71</v>
      </c>
      <c r="N24" s="34" t="s">
        <v>43</v>
      </c>
      <c r="O24" s="34">
        <v>13</v>
      </c>
      <c r="P24" s="33" t="s">
        <v>44</v>
      </c>
      <c r="Q24" s="34" t="s">
        <v>45</v>
      </c>
      <c r="R24" s="37"/>
      <c r="S24" s="37"/>
      <c r="T24" s="34"/>
      <c r="U24" s="34"/>
      <c r="V24" s="41"/>
      <c r="W24" s="55"/>
    </row>
    <row r="25" spans="1:23" x14ac:dyDescent="0.25">
      <c r="A25" s="31" t="s">
        <v>72</v>
      </c>
      <c r="B25" s="32" t="s">
        <v>43</v>
      </c>
      <c r="C25" s="33">
        <v>14</v>
      </c>
      <c r="D25" s="33" t="s">
        <v>44</v>
      </c>
      <c r="E25" s="34" t="s">
        <v>45</v>
      </c>
      <c r="F25" s="35" t="s">
        <v>79</v>
      </c>
      <c r="G25" s="40">
        <v>0</v>
      </c>
      <c r="H25" s="37"/>
      <c r="I25" s="41"/>
      <c r="J25" s="38"/>
      <c r="K25" s="67"/>
      <c r="M25" s="31" t="s">
        <v>72</v>
      </c>
      <c r="N25" s="34" t="s">
        <v>43</v>
      </c>
      <c r="O25" s="34">
        <v>14</v>
      </c>
      <c r="P25" s="33" t="s">
        <v>44</v>
      </c>
      <c r="Q25" s="34" t="s">
        <v>45</v>
      </c>
      <c r="R25" s="37"/>
      <c r="S25" s="37"/>
      <c r="T25" s="34"/>
      <c r="U25" s="34"/>
      <c r="V25" s="41"/>
      <c r="W25" s="55"/>
    </row>
    <row r="26" spans="1:23" x14ac:dyDescent="0.25">
      <c r="A26" s="31" t="s">
        <v>48</v>
      </c>
      <c r="B26" s="32" t="s">
        <v>43</v>
      </c>
      <c r="C26" s="33">
        <v>20</v>
      </c>
      <c r="D26" s="33" t="s">
        <v>44</v>
      </c>
      <c r="E26" s="34" t="s">
        <v>45</v>
      </c>
      <c r="F26" s="39">
        <v>78</v>
      </c>
      <c r="G26" s="36">
        <v>80.227280252604558</v>
      </c>
      <c r="H26" s="37">
        <f>G26*0.025</f>
        <v>2.005682006315114</v>
      </c>
      <c r="I26" s="41"/>
      <c r="J26" s="38">
        <f t="shared" si="5"/>
        <v>-2.7762130856134188</v>
      </c>
      <c r="K26" s="67">
        <f t="shared" si="0"/>
        <v>-1.1104852342453675</v>
      </c>
      <c r="M26" s="31" t="s">
        <v>48</v>
      </c>
      <c r="N26" s="34" t="s">
        <v>43</v>
      </c>
      <c r="O26" s="34">
        <v>20</v>
      </c>
      <c r="P26" s="33" t="s">
        <v>44</v>
      </c>
      <c r="Q26" s="34" t="s">
        <v>45</v>
      </c>
      <c r="R26" s="37"/>
      <c r="S26" s="37"/>
      <c r="T26" s="34"/>
      <c r="U26" s="34"/>
      <c r="V26" s="41"/>
      <c r="W26" s="55"/>
    </row>
    <row r="27" spans="1:23" x14ac:dyDescent="0.25">
      <c r="A27" s="31" t="s">
        <v>47</v>
      </c>
      <c r="B27" s="32" t="s">
        <v>43</v>
      </c>
      <c r="C27" s="33">
        <v>21</v>
      </c>
      <c r="D27" s="33" t="s">
        <v>44</v>
      </c>
      <c r="E27" s="34" t="s">
        <v>45</v>
      </c>
      <c r="F27" s="42">
        <v>95.4</v>
      </c>
      <c r="G27" s="40">
        <v>99.978845445916733</v>
      </c>
      <c r="H27" s="37">
        <f t="shared" ref="H27:H28" si="7">G27*0.025</f>
        <v>2.4994711361479185</v>
      </c>
      <c r="I27" s="41"/>
      <c r="J27" s="38">
        <f t="shared" si="5"/>
        <v>-4.5798142852066039</v>
      </c>
      <c r="K27" s="67">
        <f t="shared" si="0"/>
        <v>-1.8319257140826415</v>
      </c>
      <c r="M27" s="31" t="s">
        <v>47</v>
      </c>
      <c r="N27" s="34" t="s">
        <v>43</v>
      </c>
      <c r="O27" s="34">
        <v>21</v>
      </c>
      <c r="P27" s="33" t="s">
        <v>44</v>
      </c>
      <c r="Q27" s="34" t="s">
        <v>45</v>
      </c>
      <c r="R27" s="37"/>
      <c r="S27" s="37"/>
      <c r="T27" s="34"/>
      <c r="U27" s="34"/>
      <c r="V27" s="41"/>
      <c r="W27" s="55"/>
    </row>
    <row r="28" spans="1:23" x14ac:dyDescent="0.25">
      <c r="A28" s="31" t="s">
        <v>46</v>
      </c>
      <c r="B28" s="32" t="s">
        <v>43</v>
      </c>
      <c r="C28" s="33">
        <v>22</v>
      </c>
      <c r="D28" s="33" t="s">
        <v>44</v>
      </c>
      <c r="E28" s="34" t="s">
        <v>45</v>
      </c>
      <c r="F28" s="42">
        <v>154</v>
      </c>
      <c r="G28" s="40">
        <v>154.85716518541781</v>
      </c>
      <c r="H28" s="37">
        <f t="shared" si="7"/>
        <v>3.8714291296354455</v>
      </c>
      <c r="I28" s="41"/>
      <c r="J28" s="38">
        <f t="shared" si="5"/>
        <v>-0.55351987387311941</v>
      </c>
      <c r="K28" s="67">
        <f t="shared" si="0"/>
        <v>-0.22140794954924775</v>
      </c>
      <c r="M28" s="31" t="s">
        <v>46</v>
      </c>
      <c r="N28" s="34" t="s">
        <v>43</v>
      </c>
      <c r="O28" s="34">
        <v>22</v>
      </c>
      <c r="P28" s="33" t="s">
        <v>44</v>
      </c>
      <c r="Q28" s="34" t="s">
        <v>45</v>
      </c>
      <c r="R28" s="37"/>
      <c r="S28" s="37"/>
      <c r="T28" s="34"/>
      <c r="U28" s="34"/>
      <c r="V28" s="41"/>
      <c r="W28" s="55"/>
    </row>
    <row r="29" spans="1:23" x14ac:dyDescent="0.25">
      <c r="A29" s="31" t="s">
        <v>73</v>
      </c>
      <c r="B29" s="32" t="s">
        <v>43</v>
      </c>
      <c r="C29" s="33">
        <v>23</v>
      </c>
      <c r="D29" s="33" t="s">
        <v>44</v>
      </c>
      <c r="E29" s="34" t="s">
        <v>45</v>
      </c>
      <c r="F29" s="35" t="s">
        <v>82</v>
      </c>
      <c r="G29" s="40">
        <v>0</v>
      </c>
      <c r="H29" s="37"/>
      <c r="I29" s="41"/>
      <c r="J29" s="38"/>
      <c r="K29" s="67"/>
      <c r="M29" s="31" t="s">
        <v>73</v>
      </c>
      <c r="N29" s="34" t="s">
        <v>43</v>
      </c>
      <c r="O29" s="34">
        <v>23</v>
      </c>
      <c r="P29" s="33" t="s">
        <v>44</v>
      </c>
      <c r="Q29" s="34" t="s">
        <v>45</v>
      </c>
      <c r="R29" s="37"/>
      <c r="S29" s="56"/>
      <c r="T29" s="57"/>
      <c r="U29" s="34"/>
      <c r="V29" s="41"/>
      <c r="W29" s="55"/>
    </row>
    <row r="30" spans="1:23" x14ac:dyDescent="0.25">
      <c r="A30" s="31" t="s">
        <v>74</v>
      </c>
      <c r="B30" s="32" t="s">
        <v>43</v>
      </c>
      <c r="C30" s="33">
        <v>24</v>
      </c>
      <c r="D30" s="33" t="s">
        <v>44</v>
      </c>
      <c r="E30" s="34" t="s">
        <v>45</v>
      </c>
      <c r="F30" s="35" t="s">
        <v>82</v>
      </c>
      <c r="G30" s="40">
        <v>0</v>
      </c>
      <c r="H30" s="37"/>
      <c r="I30" s="41"/>
      <c r="J30" s="38"/>
      <c r="K30" s="67"/>
      <c r="M30" s="31" t="s">
        <v>74</v>
      </c>
      <c r="N30" s="34" t="s">
        <v>43</v>
      </c>
      <c r="O30" s="34">
        <v>24</v>
      </c>
      <c r="P30" s="33" t="s">
        <v>44</v>
      </c>
      <c r="Q30" s="34" t="s">
        <v>45</v>
      </c>
      <c r="R30" s="37"/>
      <c r="S30" s="56"/>
      <c r="T30" s="57"/>
      <c r="U30" s="34"/>
      <c r="V30" s="41"/>
      <c r="W30" s="55"/>
    </row>
    <row r="31" spans="1:23" x14ac:dyDescent="0.25">
      <c r="A31" s="13" t="s">
        <v>42</v>
      </c>
      <c r="B31" s="24" t="s">
        <v>13</v>
      </c>
      <c r="C31" s="15">
        <v>30</v>
      </c>
      <c r="D31" s="15" t="s">
        <v>29</v>
      </c>
      <c r="E31" s="14" t="s">
        <v>30</v>
      </c>
      <c r="F31" s="25">
        <v>59.8</v>
      </c>
      <c r="G31" s="25">
        <v>60.13</v>
      </c>
      <c r="H31" s="17">
        <f>0.05*G31</f>
        <v>3.0065000000000004</v>
      </c>
      <c r="I31" s="19">
        <v>4</v>
      </c>
      <c r="J31" s="19">
        <f t="shared" ref="J31:J33" si="8">((F31-G31)/G31)*100</f>
        <v>-0.54881090969566837</v>
      </c>
      <c r="K31" s="26">
        <v>-0.11</v>
      </c>
      <c r="M31" s="13" t="s">
        <v>42</v>
      </c>
      <c r="N31" s="14" t="s">
        <v>13</v>
      </c>
      <c r="O31" s="14">
        <v>30</v>
      </c>
      <c r="P31" s="15" t="s">
        <v>29</v>
      </c>
      <c r="Q31" s="14" t="s">
        <v>30</v>
      </c>
      <c r="R31" s="25">
        <f>F31</f>
        <v>59.8</v>
      </c>
      <c r="S31" s="25">
        <v>60</v>
      </c>
      <c r="T31" s="16">
        <v>1.84</v>
      </c>
      <c r="U31" s="14">
        <v>1</v>
      </c>
      <c r="V31" s="18">
        <f>((R31-S31)/S31)*100</f>
        <v>-0.33333333333333809</v>
      </c>
      <c r="W31" s="67">
        <v>-0.11</v>
      </c>
    </row>
    <row r="32" spans="1:23" x14ac:dyDescent="0.25">
      <c r="A32" s="13" t="s">
        <v>41</v>
      </c>
      <c r="B32" s="24" t="s">
        <v>13</v>
      </c>
      <c r="C32" s="15">
        <v>31</v>
      </c>
      <c r="D32" s="15" t="s">
        <v>29</v>
      </c>
      <c r="E32" s="14" t="s">
        <v>30</v>
      </c>
      <c r="F32" s="30">
        <v>100</v>
      </c>
      <c r="G32" s="28">
        <v>97.71</v>
      </c>
      <c r="H32" s="17">
        <f t="shared" ref="H32:H33" si="9">0.05*G32</f>
        <v>4.8855000000000004</v>
      </c>
      <c r="I32" s="19">
        <v>4</v>
      </c>
      <c r="J32" s="19">
        <f t="shared" si="8"/>
        <v>2.3436700440077849</v>
      </c>
      <c r="K32" s="26">
        <v>0.47</v>
      </c>
      <c r="M32" s="13" t="s">
        <v>41</v>
      </c>
      <c r="N32" s="14" t="s">
        <v>13</v>
      </c>
      <c r="O32" s="14">
        <v>31</v>
      </c>
      <c r="P32" s="15" t="s">
        <v>29</v>
      </c>
      <c r="Q32" s="14" t="s">
        <v>30</v>
      </c>
      <c r="R32" s="30">
        <f t="shared" ref="R32:R43" si="10">F32</f>
        <v>100</v>
      </c>
      <c r="S32" s="25">
        <v>99.38</v>
      </c>
      <c r="T32" s="16">
        <v>2.3199999999999998</v>
      </c>
      <c r="U32" s="14">
        <v>1</v>
      </c>
      <c r="V32" s="18">
        <f t="shared" ref="V32:V57" si="11">((R32-S32)/S32)*100</f>
        <v>0.62386798148521294</v>
      </c>
      <c r="W32" s="67">
        <v>0.27</v>
      </c>
    </row>
    <row r="33" spans="1:23" x14ac:dyDescent="0.25">
      <c r="A33" s="13" t="s">
        <v>40</v>
      </c>
      <c r="B33" s="24" t="s">
        <v>13</v>
      </c>
      <c r="C33" s="15">
        <v>32</v>
      </c>
      <c r="D33" s="15" t="s">
        <v>29</v>
      </c>
      <c r="E33" s="14" t="s">
        <v>30</v>
      </c>
      <c r="F33" s="30">
        <v>182</v>
      </c>
      <c r="G33" s="28">
        <v>185.19</v>
      </c>
      <c r="H33" s="17">
        <f t="shared" si="9"/>
        <v>9.259500000000001</v>
      </c>
      <c r="I33" s="19">
        <v>4</v>
      </c>
      <c r="J33" s="19">
        <f t="shared" si="8"/>
        <v>-1.7225552135644462</v>
      </c>
      <c r="K33" s="26">
        <v>-0.34</v>
      </c>
      <c r="M33" s="13" t="s">
        <v>40</v>
      </c>
      <c r="N33" s="14" t="s">
        <v>13</v>
      </c>
      <c r="O33" s="14">
        <v>32</v>
      </c>
      <c r="P33" s="15" t="s">
        <v>29</v>
      </c>
      <c r="Q33" s="14" t="s">
        <v>30</v>
      </c>
      <c r="R33" s="30">
        <f t="shared" si="10"/>
        <v>182</v>
      </c>
      <c r="S33" s="25">
        <v>187.9</v>
      </c>
      <c r="T33" s="16">
        <v>7.7</v>
      </c>
      <c r="U33" s="14">
        <v>1</v>
      </c>
      <c r="V33" s="18">
        <f t="shared" si="11"/>
        <v>-3.1399680681213438</v>
      </c>
      <c r="W33" s="67">
        <v>-0.76</v>
      </c>
    </row>
    <row r="34" spans="1:23" x14ac:dyDescent="0.25">
      <c r="A34" s="13" t="s">
        <v>39</v>
      </c>
      <c r="B34" s="24" t="s">
        <v>13</v>
      </c>
      <c r="C34" s="15">
        <v>33</v>
      </c>
      <c r="D34" s="15" t="s">
        <v>29</v>
      </c>
      <c r="E34" s="14" t="s">
        <v>30</v>
      </c>
      <c r="F34" s="16">
        <v>7.61</v>
      </c>
      <c r="G34" s="28">
        <v>16.190000000000001</v>
      </c>
      <c r="H34" s="17"/>
      <c r="I34" s="19"/>
      <c r="J34" s="19"/>
      <c r="K34" s="29"/>
      <c r="M34" s="13" t="s">
        <v>39</v>
      </c>
      <c r="N34" s="14" t="s">
        <v>13</v>
      </c>
      <c r="O34" s="14">
        <v>33</v>
      </c>
      <c r="P34" s="15" t="s">
        <v>29</v>
      </c>
      <c r="Q34" s="14" t="s">
        <v>30</v>
      </c>
      <c r="R34" s="16">
        <f t="shared" si="10"/>
        <v>7.61</v>
      </c>
      <c r="S34" s="16"/>
      <c r="T34" s="16"/>
      <c r="U34" s="14"/>
      <c r="V34" s="18"/>
      <c r="W34" s="29"/>
    </row>
    <row r="35" spans="1:23" x14ac:dyDescent="0.25">
      <c r="A35" s="13" t="s">
        <v>38</v>
      </c>
      <c r="B35" s="24" t="s">
        <v>13</v>
      </c>
      <c r="C35" s="15">
        <v>34</v>
      </c>
      <c r="D35" s="15" t="s">
        <v>29</v>
      </c>
      <c r="E35" s="14" t="s">
        <v>30</v>
      </c>
      <c r="F35" s="16">
        <v>11.8</v>
      </c>
      <c r="G35" s="28">
        <v>14.19</v>
      </c>
      <c r="H35" s="17"/>
      <c r="I35" s="19"/>
      <c r="J35" s="19"/>
      <c r="K35" s="29"/>
      <c r="M35" s="13" t="s">
        <v>38</v>
      </c>
      <c r="N35" s="14" t="s">
        <v>13</v>
      </c>
      <c r="O35" s="14">
        <v>34</v>
      </c>
      <c r="P35" s="15" t="s">
        <v>29</v>
      </c>
      <c r="Q35" s="14" t="s">
        <v>30</v>
      </c>
      <c r="R35" s="16">
        <f t="shared" si="10"/>
        <v>11.8</v>
      </c>
      <c r="S35" s="16"/>
      <c r="T35" s="16"/>
      <c r="U35" s="14"/>
      <c r="V35" s="18"/>
      <c r="W35" s="29"/>
    </row>
    <row r="36" spans="1:23" x14ac:dyDescent="0.25">
      <c r="A36" s="13" t="s">
        <v>37</v>
      </c>
      <c r="B36" s="24" t="s">
        <v>13</v>
      </c>
      <c r="C36" s="15">
        <v>35</v>
      </c>
      <c r="D36" s="15" t="s">
        <v>29</v>
      </c>
      <c r="E36" s="14" t="s">
        <v>30</v>
      </c>
      <c r="F36" s="16">
        <v>13.4</v>
      </c>
      <c r="G36" s="28">
        <v>19.52</v>
      </c>
      <c r="H36" s="17"/>
      <c r="I36" s="19"/>
      <c r="J36" s="19"/>
      <c r="K36" s="29"/>
      <c r="M36" s="13" t="s">
        <v>37</v>
      </c>
      <c r="N36" s="14" t="s">
        <v>13</v>
      </c>
      <c r="O36" s="14">
        <v>35</v>
      </c>
      <c r="P36" s="15" t="s">
        <v>29</v>
      </c>
      <c r="Q36" s="14" t="s">
        <v>30</v>
      </c>
      <c r="R36" s="16">
        <f t="shared" si="10"/>
        <v>13.4</v>
      </c>
      <c r="S36" s="16"/>
      <c r="T36" s="16"/>
      <c r="U36" s="14"/>
      <c r="V36" s="18"/>
      <c r="W36" s="29"/>
    </row>
    <row r="37" spans="1:23" x14ac:dyDescent="0.25">
      <c r="A37" s="13" t="s">
        <v>36</v>
      </c>
      <c r="B37" s="24" t="s">
        <v>13</v>
      </c>
      <c r="C37" s="15">
        <v>36</v>
      </c>
      <c r="D37" s="15" t="s">
        <v>29</v>
      </c>
      <c r="E37" s="14" t="s">
        <v>30</v>
      </c>
      <c r="F37" s="16">
        <v>1.44</v>
      </c>
      <c r="G37" s="28">
        <v>86.45</v>
      </c>
      <c r="H37" s="17"/>
      <c r="I37" s="19"/>
      <c r="J37" s="19"/>
      <c r="K37" s="29"/>
      <c r="M37" s="13" t="s">
        <v>36</v>
      </c>
      <c r="N37" s="14" t="s">
        <v>13</v>
      </c>
      <c r="O37" s="14">
        <v>36</v>
      </c>
      <c r="P37" s="15" t="s">
        <v>29</v>
      </c>
      <c r="Q37" s="14" t="s">
        <v>30</v>
      </c>
      <c r="R37" s="16">
        <f t="shared" si="10"/>
        <v>1.44</v>
      </c>
      <c r="S37" s="16"/>
      <c r="T37" s="16"/>
      <c r="U37" s="14"/>
      <c r="V37" s="18"/>
      <c r="W37" s="29"/>
    </row>
    <row r="38" spans="1:23" x14ac:dyDescent="0.25">
      <c r="A38" s="13" t="s">
        <v>35</v>
      </c>
      <c r="B38" s="24" t="s">
        <v>13</v>
      </c>
      <c r="C38" s="15">
        <v>37</v>
      </c>
      <c r="D38" s="15" t="s">
        <v>29</v>
      </c>
      <c r="E38" s="14" t="s">
        <v>30</v>
      </c>
      <c r="F38" s="25">
        <v>12.6</v>
      </c>
      <c r="G38" s="28">
        <v>108.23</v>
      </c>
      <c r="H38" s="17"/>
      <c r="I38" s="19"/>
      <c r="J38" s="19"/>
      <c r="K38" s="29"/>
      <c r="M38" s="13" t="s">
        <v>35</v>
      </c>
      <c r="N38" s="14" t="s">
        <v>13</v>
      </c>
      <c r="O38" s="14">
        <v>37</v>
      </c>
      <c r="P38" s="15" t="s">
        <v>29</v>
      </c>
      <c r="Q38" s="14" t="s">
        <v>30</v>
      </c>
      <c r="R38" s="25">
        <f t="shared" si="10"/>
        <v>12.6</v>
      </c>
      <c r="S38" s="16"/>
      <c r="T38" s="16"/>
      <c r="U38" s="14"/>
      <c r="V38" s="18"/>
      <c r="W38" s="29"/>
    </row>
    <row r="39" spans="1:23" x14ac:dyDescent="0.25">
      <c r="A39" s="13" t="s">
        <v>34</v>
      </c>
      <c r="B39" s="24" t="s">
        <v>13</v>
      </c>
      <c r="C39" s="15">
        <v>38</v>
      </c>
      <c r="D39" s="15" t="s">
        <v>29</v>
      </c>
      <c r="E39" s="14" t="s">
        <v>30</v>
      </c>
      <c r="F39" s="25">
        <v>31.2</v>
      </c>
      <c r="G39" s="28">
        <v>130</v>
      </c>
      <c r="H39" s="17"/>
      <c r="I39" s="19"/>
      <c r="J39" s="19"/>
      <c r="K39" s="29"/>
      <c r="M39" s="13" t="s">
        <v>34</v>
      </c>
      <c r="N39" s="14" t="s">
        <v>13</v>
      </c>
      <c r="O39" s="14">
        <v>38</v>
      </c>
      <c r="P39" s="15" t="s">
        <v>29</v>
      </c>
      <c r="Q39" s="14" t="s">
        <v>30</v>
      </c>
      <c r="R39" s="25">
        <f t="shared" si="10"/>
        <v>31.2</v>
      </c>
      <c r="S39" s="16"/>
      <c r="T39" s="16"/>
      <c r="U39" s="14"/>
      <c r="V39" s="18"/>
      <c r="W39" s="29"/>
    </row>
    <row r="40" spans="1:23" x14ac:dyDescent="0.25">
      <c r="A40" s="13" t="s">
        <v>33</v>
      </c>
      <c r="B40" s="24" t="s">
        <v>13</v>
      </c>
      <c r="C40" s="15">
        <v>39</v>
      </c>
      <c r="D40" s="15" t="s">
        <v>29</v>
      </c>
      <c r="E40" s="14" t="s">
        <v>30</v>
      </c>
      <c r="F40" s="30">
        <v>156</v>
      </c>
      <c r="G40" s="19">
        <v>251.09</v>
      </c>
      <c r="H40" s="17"/>
      <c r="I40" s="19"/>
      <c r="J40" s="19"/>
      <c r="K40" s="29"/>
      <c r="M40" s="13" t="s">
        <v>33</v>
      </c>
      <c r="N40" s="14" t="s">
        <v>13</v>
      </c>
      <c r="O40" s="14">
        <v>39</v>
      </c>
      <c r="P40" s="15" t="s">
        <v>29</v>
      </c>
      <c r="Q40" s="14" t="s">
        <v>30</v>
      </c>
      <c r="R40" s="30">
        <f t="shared" si="10"/>
        <v>156</v>
      </c>
      <c r="S40" s="16"/>
      <c r="T40" s="16"/>
      <c r="U40" s="14"/>
      <c r="V40" s="18"/>
      <c r="W40" s="29"/>
    </row>
    <row r="41" spans="1:23" x14ac:dyDescent="0.25">
      <c r="A41" s="13" t="s">
        <v>32</v>
      </c>
      <c r="B41" s="24" t="s">
        <v>13</v>
      </c>
      <c r="C41" s="15">
        <v>40</v>
      </c>
      <c r="D41" s="15" t="s">
        <v>29</v>
      </c>
      <c r="E41" s="14" t="s">
        <v>30</v>
      </c>
      <c r="F41" s="30">
        <v>141</v>
      </c>
      <c r="G41" s="19">
        <v>184.27</v>
      </c>
      <c r="H41" s="17"/>
      <c r="I41" s="19"/>
      <c r="J41" s="19"/>
      <c r="K41" s="29"/>
      <c r="M41" s="13" t="s">
        <v>32</v>
      </c>
      <c r="N41" s="14" t="s">
        <v>13</v>
      </c>
      <c r="O41" s="14">
        <v>40</v>
      </c>
      <c r="P41" s="15" t="s">
        <v>29</v>
      </c>
      <c r="Q41" s="14" t="s">
        <v>30</v>
      </c>
      <c r="R41" s="30">
        <f t="shared" si="10"/>
        <v>141</v>
      </c>
      <c r="S41" s="16"/>
      <c r="T41" s="16"/>
      <c r="U41" s="14"/>
      <c r="V41" s="18"/>
      <c r="W41" s="29"/>
    </row>
    <row r="42" spans="1:23" x14ac:dyDescent="0.25">
      <c r="A42" s="13" t="s">
        <v>31</v>
      </c>
      <c r="B42" s="24" t="s">
        <v>13</v>
      </c>
      <c r="C42" s="15">
        <v>41</v>
      </c>
      <c r="D42" s="15" t="s">
        <v>29</v>
      </c>
      <c r="E42" s="14" t="s">
        <v>30</v>
      </c>
      <c r="F42" s="30">
        <v>160</v>
      </c>
      <c r="G42" s="28">
        <v>210.23</v>
      </c>
      <c r="H42" s="17"/>
      <c r="I42" s="19"/>
      <c r="J42" s="19"/>
      <c r="K42" s="29"/>
      <c r="M42" s="13" t="s">
        <v>31</v>
      </c>
      <c r="N42" s="14" t="s">
        <v>13</v>
      </c>
      <c r="O42" s="14">
        <v>41</v>
      </c>
      <c r="P42" s="15" t="s">
        <v>29</v>
      </c>
      <c r="Q42" s="14" t="s">
        <v>30</v>
      </c>
      <c r="R42" s="30">
        <f t="shared" si="10"/>
        <v>160</v>
      </c>
      <c r="S42" s="25"/>
      <c r="T42" s="16"/>
      <c r="U42" s="14"/>
      <c r="V42" s="18"/>
      <c r="W42" s="29"/>
    </row>
    <row r="43" spans="1:23" x14ac:dyDescent="0.25">
      <c r="A43" s="13" t="s">
        <v>28</v>
      </c>
      <c r="B43" s="24" t="s">
        <v>13</v>
      </c>
      <c r="C43" s="15">
        <v>42</v>
      </c>
      <c r="D43" s="15" t="s">
        <v>29</v>
      </c>
      <c r="E43" s="14" t="s">
        <v>30</v>
      </c>
      <c r="F43" s="30">
        <v>142</v>
      </c>
      <c r="G43" s="28">
        <v>97.71</v>
      </c>
      <c r="H43" s="17">
        <f t="shared" ref="H43" si="12">0.05*G43</f>
        <v>4.8855000000000004</v>
      </c>
      <c r="I43" s="19">
        <v>4</v>
      </c>
      <c r="J43" s="19">
        <f t="shared" ref="J43:J45" si="13">((F43-G43)/G43)*100</f>
        <v>45.328011462491055</v>
      </c>
      <c r="K43" s="26">
        <v>9.07</v>
      </c>
      <c r="M43" s="13" t="s">
        <v>28</v>
      </c>
      <c r="N43" s="14" t="s">
        <v>13</v>
      </c>
      <c r="O43" s="14">
        <v>42</v>
      </c>
      <c r="P43" s="15" t="s">
        <v>29</v>
      </c>
      <c r="Q43" s="14" t="s">
        <v>30</v>
      </c>
      <c r="R43" s="30">
        <f t="shared" si="10"/>
        <v>142</v>
      </c>
      <c r="S43" s="25">
        <v>102.2</v>
      </c>
      <c r="T43" s="16">
        <v>5.4</v>
      </c>
      <c r="U43" s="14">
        <v>1</v>
      </c>
      <c r="V43" s="18">
        <f t="shared" si="11"/>
        <v>38.943248532289623</v>
      </c>
      <c r="W43" s="67">
        <v>7.31</v>
      </c>
    </row>
    <row r="44" spans="1:23" x14ac:dyDescent="0.25">
      <c r="A44" s="31" t="s">
        <v>26</v>
      </c>
      <c r="B44" s="32" t="s">
        <v>13</v>
      </c>
      <c r="C44" s="33">
        <v>43</v>
      </c>
      <c r="D44" s="33" t="s">
        <v>27</v>
      </c>
      <c r="E44" s="34" t="s">
        <v>23</v>
      </c>
      <c r="F44" s="66">
        <v>107</v>
      </c>
      <c r="G44" s="68">
        <v>107.1</v>
      </c>
      <c r="H44" s="37">
        <f>0.05*G44</f>
        <v>5.3550000000000004</v>
      </c>
      <c r="I44" s="41">
        <v>4</v>
      </c>
      <c r="J44" s="41">
        <f t="shared" si="13"/>
        <v>-9.3370681605970424E-2</v>
      </c>
      <c r="K44" s="67">
        <v>-0.01</v>
      </c>
      <c r="M44" s="31" t="s">
        <v>26</v>
      </c>
      <c r="N44" s="32" t="s">
        <v>13</v>
      </c>
      <c r="O44" s="33">
        <v>43</v>
      </c>
      <c r="P44" s="33" t="s">
        <v>27</v>
      </c>
      <c r="Q44" s="34" t="s">
        <v>23</v>
      </c>
      <c r="R44" s="66">
        <f>F44</f>
        <v>107</v>
      </c>
      <c r="S44" s="68">
        <v>106.8</v>
      </c>
      <c r="T44" s="37">
        <v>2.8</v>
      </c>
      <c r="U44" s="34" t="s">
        <v>75</v>
      </c>
      <c r="V44" s="41">
        <f t="shared" si="11"/>
        <v>0.18726591760299893</v>
      </c>
      <c r="W44" s="67">
        <v>7.0000000000000007E-2</v>
      </c>
    </row>
    <row r="45" spans="1:23" x14ac:dyDescent="0.25">
      <c r="A45" s="31" t="s">
        <v>24</v>
      </c>
      <c r="B45" s="32" t="s">
        <v>13</v>
      </c>
      <c r="C45" s="33">
        <v>44</v>
      </c>
      <c r="D45" s="33" t="s">
        <v>27</v>
      </c>
      <c r="E45" s="34" t="s">
        <v>23</v>
      </c>
      <c r="F45" s="40">
        <v>41.7</v>
      </c>
      <c r="G45" s="68">
        <v>42.29</v>
      </c>
      <c r="H45" s="37">
        <f>0.05*G45</f>
        <v>2.1145</v>
      </c>
      <c r="I45" s="41">
        <v>4</v>
      </c>
      <c r="J45" s="41">
        <f t="shared" si="13"/>
        <v>-1.3951288720737676</v>
      </c>
      <c r="K45" s="67">
        <v>-0.28000000000000003</v>
      </c>
      <c r="M45" s="31" t="s">
        <v>24</v>
      </c>
      <c r="N45" s="32" t="s">
        <v>13</v>
      </c>
      <c r="O45" s="33">
        <v>44</v>
      </c>
      <c r="P45" s="33" t="s">
        <v>27</v>
      </c>
      <c r="Q45" s="34" t="s">
        <v>23</v>
      </c>
      <c r="R45" s="40">
        <f t="shared" ref="R45:R69" si="14">F45</f>
        <v>41.7</v>
      </c>
      <c r="S45" s="68">
        <v>42.38</v>
      </c>
      <c r="T45" s="37">
        <v>1.85</v>
      </c>
      <c r="U45" s="34" t="s">
        <v>75</v>
      </c>
      <c r="V45" s="41">
        <f t="shared" si="11"/>
        <v>-1.6045304388862665</v>
      </c>
      <c r="W45" s="67">
        <v>-0.37</v>
      </c>
    </row>
    <row r="46" spans="1:23" x14ac:dyDescent="0.25">
      <c r="A46" s="31" t="s">
        <v>20</v>
      </c>
      <c r="B46" s="32" t="s">
        <v>13</v>
      </c>
      <c r="C46" s="33">
        <v>45</v>
      </c>
      <c r="D46" s="33" t="s">
        <v>27</v>
      </c>
      <c r="E46" s="34" t="s">
        <v>23</v>
      </c>
      <c r="F46" s="66">
        <v>160</v>
      </c>
      <c r="G46" s="68">
        <v>159.69999999999999</v>
      </c>
      <c r="H46" s="37">
        <f t="shared" ref="H46" si="15">0.05*G46</f>
        <v>7.9849999999999994</v>
      </c>
      <c r="I46" s="41">
        <v>4</v>
      </c>
      <c r="J46" s="41">
        <f t="shared" ref="J46:J57" si="16">((F46-G46)/G46)*100</f>
        <v>0.18785222291797832</v>
      </c>
      <c r="K46" s="67">
        <v>0.04</v>
      </c>
      <c r="M46" s="31" t="s">
        <v>20</v>
      </c>
      <c r="N46" s="32" t="s">
        <v>13</v>
      </c>
      <c r="O46" s="33">
        <v>45</v>
      </c>
      <c r="P46" s="33" t="s">
        <v>27</v>
      </c>
      <c r="Q46" s="34" t="s">
        <v>23</v>
      </c>
      <c r="R46" s="66">
        <f t="shared" si="14"/>
        <v>160</v>
      </c>
      <c r="S46" s="68">
        <v>158.9</v>
      </c>
      <c r="T46" s="37">
        <v>3.6</v>
      </c>
      <c r="U46" s="34" t="s">
        <v>75</v>
      </c>
      <c r="V46" s="41">
        <f t="shared" si="11"/>
        <v>0.69225928256764901</v>
      </c>
      <c r="W46" s="67">
        <v>0.31</v>
      </c>
    </row>
    <row r="47" spans="1:23" x14ac:dyDescent="0.25">
      <c r="A47" s="31" t="s">
        <v>22</v>
      </c>
      <c r="B47" s="32" t="s">
        <v>13</v>
      </c>
      <c r="C47" s="33">
        <v>46</v>
      </c>
      <c r="D47" s="33" t="s">
        <v>25</v>
      </c>
      <c r="E47" s="34" t="s">
        <v>23</v>
      </c>
      <c r="F47" s="40">
        <v>53.4</v>
      </c>
      <c r="G47" s="68">
        <v>69.260000000000005</v>
      </c>
      <c r="H47" s="37">
        <f t="shared" ref="H47:H51" si="17">0.075*G47</f>
        <v>5.1945000000000006</v>
      </c>
      <c r="I47" s="41">
        <v>4</v>
      </c>
      <c r="J47" s="41">
        <f t="shared" si="16"/>
        <v>-22.899220329194346</v>
      </c>
      <c r="K47" s="67">
        <v>-3.05</v>
      </c>
      <c r="M47" s="31" t="s">
        <v>22</v>
      </c>
      <c r="N47" s="32" t="s">
        <v>13</v>
      </c>
      <c r="O47" s="33">
        <v>46</v>
      </c>
      <c r="P47" s="33" t="s">
        <v>25</v>
      </c>
      <c r="Q47" s="34" t="s">
        <v>23</v>
      </c>
      <c r="R47" s="40">
        <f t="shared" si="14"/>
        <v>53.4</v>
      </c>
      <c r="S47" s="68">
        <v>64.47</v>
      </c>
      <c r="T47" s="37">
        <v>9.86</v>
      </c>
      <c r="U47" s="34" t="s">
        <v>75</v>
      </c>
      <c r="V47" s="41">
        <f t="shared" si="11"/>
        <v>-17.170777105630528</v>
      </c>
      <c r="W47" s="67">
        <v>-1.1200000000000001</v>
      </c>
    </row>
    <row r="48" spans="1:23" x14ac:dyDescent="0.25">
      <c r="A48" s="31" t="s">
        <v>26</v>
      </c>
      <c r="B48" s="32" t="s">
        <v>13</v>
      </c>
      <c r="C48" s="33">
        <v>47</v>
      </c>
      <c r="D48" s="33" t="s">
        <v>25</v>
      </c>
      <c r="E48" s="34" t="s">
        <v>23</v>
      </c>
      <c r="F48" s="40">
        <v>94.3</v>
      </c>
      <c r="G48" s="68">
        <v>99.23</v>
      </c>
      <c r="H48" s="37">
        <f t="shared" si="17"/>
        <v>7.4422499999999996</v>
      </c>
      <c r="I48" s="41">
        <v>4</v>
      </c>
      <c r="J48" s="41">
        <f t="shared" si="16"/>
        <v>-4.9682555678726263</v>
      </c>
      <c r="K48" s="67">
        <v>-0.66</v>
      </c>
      <c r="M48" s="31" t="s">
        <v>26</v>
      </c>
      <c r="N48" s="32" t="s">
        <v>13</v>
      </c>
      <c r="O48" s="33">
        <v>47</v>
      </c>
      <c r="P48" s="33" t="s">
        <v>25</v>
      </c>
      <c r="Q48" s="34" t="s">
        <v>23</v>
      </c>
      <c r="R48" s="40">
        <f t="shared" si="14"/>
        <v>94.3</v>
      </c>
      <c r="S48" s="68">
        <v>96.58</v>
      </c>
      <c r="T48" s="37">
        <v>8.02</v>
      </c>
      <c r="U48" s="34" t="s">
        <v>75</v>
      </c>
      <c r="V48" s="41">
        <f t="shared" si="11"/>
        <v>-2.3607372126734325</v>
      </c>
      <c r="W48" s="67">
        <v>-0.28000000000000003</v>
      </c>
    </row>
    <row r="49" spans="1:23" x14ac:dyDescent="0.25">
      <c r="A49" s="31" t="s">
        <v>21</v>
      </c>
      <c r="B49" s="32" t="s">
        <v>13</v>
      </c>
      <c r="C49" s="33">
        <v>48</v>
      </c>
      <c r="D49" s="33" t="s">
        <v>25</v>
      </c>
      <c r="E49" s="34" t="s">
        <v>23</v>
      </c>
      <c r="F49" s="40">
        <v>77.2</v>
      </c>
      <c r="G49" s="68">
        <v>75.05</v>
      </c>
      <c r="H49" s="37">
        <f>0.075*G49</f>
        <v>5.6287499999999993</v>
      </c>
      <c r="I49" s="41">
        <v>4</v>
      </c>
      <c r="J49" s="41">
        <f t="shared" si="16"/>
        <v>2.8647568287808207</v>
      </c>
      <c r="K49" s="67">
        <v>0.38</v>
      </c>
      <c r="M49" s="31" t="s">
        <v>21</v>
      </c>
      <c r="N49" s="32" t="s">
        <v>13</v>
      </c>
      <c r="O49" s="33">
        <v>48</v>
      </c>
      <c r="P49" s="33" t="s">
        <v>25</v>
      </c>
      <c r="Q49" s="34" t="s">
        <v>23</v>
      </c>
      <c r="R49" s="40">
        <f t="shared" si="14"/>
        <v>77.2</v>
      </c>
      <c r="S49" s="68">
        <v>77.2</v>
      </c>
      <c r="T49" s="37">
        <v>7.02</v>
      </c>
      <c r="U49" s="34" t="s">
        <v>75</v>
      </c>
      <c r="V49" s="41">
        <f t="shared" si="11"/>
        <v>0</v>
      </c>
      <c r="W49" s="67">
        <v>0</v>
      </c>
    </row>
    <row r="50" spans="1:23" x14ac:dyDescent="0.25">
      <c r="A50" s="31" t="s">
        <v>20</v>
      </c>
      <c r="B50" s="32" t="s">
        <v>13</v>
      </c>
      <c r="C50" s="33">
        <v>49</v>
      </c>
      <c r="D50" s="33" t="s">
        <v>25</v>
      </c>
      <c r="E50" s="34" t="s">
        <v>23</v>
      </c>
      <c r="F50" s="40">
        <v>109</v>
      </c>
      <c r="G50" s="68">
        <v>124.8</v>
      </c>
      <c r="H50" s="37">
        <f t="shared" si="17"/>
        <v>9.36</v>
      </c>
      <c r="I50" s="41">
        <v>4</v>
      </c>
      <c r="J50" s="41">
        <f t="shared" si="16"/>
        <v>-12.660256410256407</v>
      </c>
      <c r="K50" s="67">
        <v>-1.69</v>
      </c>
      <c r="M50" s="31" t="s">
        <v>20</v>
      </c>
      <c r="N50" s="32" t="s">
        <v>13</v>
      </c>
      <c r="O50" s="33">
        <v>49</v>
      </c>
      <c r="P50" s="33" t="s">
        <v>25</v>
      </c>
      <c r="Q50" s="34" t="s">
        <v>23</v>
      </c>
      <c r="R50" s="40">
        <f t="shared" si="14"/>
        <v>109</v>
      </c>
      <c r="S50" s="68">
        <v>117.5</v>
      </c>
      <c r="T50" s="37">
        <v>9.6</v>
      </c>
      <c r="U50" s="34" t="s">
        <v>75</v>
      </c>
      <c r="V50" s="41">
        <f t="shared" si="11"/>
        <v>-7.2340425531914887</v>
      </c>
      <c r="W50" s="67">
        <v>-0.89</v>
      </c>
    </row>
    <row r="51" spans="1:23" x14ac:dyDescent="0.25">
      <c r="A51" s="31" t="s">
        <v>19</v>
      </c>
      <c r="B51" s="32" t="s">
        <v>13</v>
      </c>
      <c r="C51" s="33">
        <v>50</v>
      </c>
      <c r="D51" s="33" t="s">
        <v>25</v>
      </c>
      <c r="E51" s="34" t="s">
        <v>23</v>
      </c>
      <c r="F51" s="40">
        <v>60.3</v>
      </c>
      <c r="G51" s="68">
        <v>67.34</v>
      </c>
      <c r="H51" s="37">
        <f t="shared" si="17"/>
        <v>5.0505000000000004</v>
      </c>
      <c r="I51" s="41">
        <v>4</v>
      </c>
      <c r="J51" s="41">
        <f t="shared" si="16"/>
        <v>-10.454410454410464</v>
      </c>
      <c r="K51" s="67">
        <v>-1.39</v>
      </c>
      <c r="M51" s="31" t="s">
        <v>19</v>
      </c>
      <c r="N51" s="32" t="s">
        <v>13</v>
      </c>
      <c r="O51" s="33">
        <v>50</v>
      </c>
      <c r="P51" s="33" t="s">
        <v>25</v>
      </c>
      <c r="Q51" s="34" t="s">
        <v>23</v>
      </c>
      <c r="R51" s="40">
        <f t="shared" si="14"/>
        <v>60.3</v>
      </c>
      <c r="S51" s="68">
        <v>63.04</v>
      </c>
      <c r="T51" s="37">
        <v>8.44</v>
      </c>
      <c r="U51" s="34" t="s">
        <v>75</v>
      </c>
      <c r="V51" s="41">
        <f t="shared" si="11"/>
        <v>-4.3464467005076175</v>
      </c>
      <c r="W51" s="67">
        <v>-0.32</v>
      </c>
    </row>
    <row r="52" spans="1:23" x14ac:dyDescent="0.25">
      <c r="A52" s="31" t="s">
        <v>16</v>
      </c>
      <c r="B52" s="32" t="s">
        <v>13</v>
      </c>
      <c r="C52" s="33">
        <v>51</v>
      </c>
      <c r="D52" s="33" t="s">
        <v>76</v>
      </c>
      <c r="E52" s="34" t="s">
        <v>23</v>
      </c>
      <c r="F52" s="40">
        <v>35.4</v>
      </c>
      <c r="G52" s="68">
        <v>42.32</v>
      </c>
      <c r="H52" s="37">
        <v>4.91</v>
      </c>
      <c r="I52" s="34">
        <v>4</v>
      </c>
      <c r="J52" s="41">
        <f t="shared" si="16"/>
        <v>-16.351606805293009</v>
      </c>
      <c r="K52" s="67">
        <v>-1.41</v>
      </c>
      <c r="M52" s="31" t="s">
        <v>16</v>
      </c>
      <c r="N52" s="32" t="s">
        <v>13</v>
      </c>
      <c r="O52" s="33">
        <v>51</v>
      </c>
      <c r="P52" s="33" t="s">
        <v>76</v>
      </c>
      <c r="Q52" s="34" t="s">
        <v>23</v>
      </c>
      <c r="R52" s="40">
        <f t="shared" si="14"/>
        <v>35.4</v>
      </c>
      <c r="S52" s="68">
        <v>36.159999999999997</v>
      </c>
      <c r="T52" s="37">
        <v>4.5999999999999996</v>
      </c>
      <c r="U52" s="34" t="s">
        <v>75</v>
      </c>
      <c r="V52" s="41">
        <f t="shared" si="11"/>
        <v>-2.1017699115044195</v>
      </c>
      <c r="W52" s="67">
        <v>-0.17</v>
      </c>
    </row>
    <row r="53" spans="1:23" x14ac:dyDescent="0.25">
      <c r="A53" s="31" t="s">
        <v>12</v>
      </c>
      <c r="B53" s="32" t="s">
        <v>13</v>
      </c>
      <c r="C53" s="33">
        <v>52</v>
      </c>
      <c r="D53" s="33" t="s">
        <v>76</v>
      </c>
      <c r="E53" s="34" t="s">
        <v>23</v>
      </c>
      <c r="F53" s="66">
        <v>110</v>
      </c>
      <c r="G53" s="68">
        <v>116.3</v>
      </c>
      <c r="H53" s="37">
        <f t="shared" ref="H53:H57" si="18">0.05*G53</f>
        <v>5.8150000000000004</v>
      </c>
      <c r="I53" s="34">
        <v>4</v>
      </c>
      <c r="J53" s="41">
        <f t="shared" si="16"/>
        <v>-5.4170249355116056</v>
      </c>
      <c r="K53" s="67">
        <v>-1.0900000000000001</v>
      </c>
      <c r="M53" s="31" t="s">
        <v>12</v>
      </c>
      <c r="N53" s="32" t="s">
        <v>13</v>
      </c>
      <c r="O53" s="33">
        <v>52</v>
      </c>
      <c r="P53" s="33" t="s">
        <v>76</v>
      </c>
      <c r="Q53" s="34" t="s">
        <v>23</v>
      </c>
      <c r="R53" s="66">
        <f t="shared" si="14"/>
        <v>110</v>
      </c>
      <c r="S53" s="68">
        <v>112.3</v>
      </c>
      <c r="T53" s="37">
        <v>5.5</v>
      </c>
      <c r="U53" s="34" t="s">
        <v>75</v>
      </c>
      <c r="V53" s="41">
        <f t="shared" si="11"/>
        <v>-2.0480854853072104</v>
      </c>
      <c r="W53" s="67">
        <v>-0.41</v>
      </c>
    </row>
    <row r="54" spans="1:23" x14ac:dyDescent="0.25">
      <c r="A54" s="31" t="s">
        <v>26</v>
      </c>
      <c r="B54" s="32" t="s">
        <v>13</v>
      </c>
      <c r="C54" s="33">
        <v>53</v>
      </c>
      <c r="D54" s="33" t="s">
        <v>76</v>
      </c>
      <c r="E54" s="34" t="s">
        <v>23</v>
      </c>
      <c r="F54" s="66">
        <v>140</v>
      </c>
      <c r="G54" s="68">
        <v>146.80000000000001</v>
      </c>
      <c r="H54" s="37">
        <f t="shared" si="18"/>
        <v>7.3400000000000007</v>
      </c>
      <c r="I54" s="34">
        <v>4</v>
      </c>
      <c r="J54" s="41">
        <f t="shared" si="16"/>
        <v>-4.6321525885558659</v>
      </c>
      <c r="K54" s="67">
        <v>-0.92</v>
      </c>
      <c r="M54" s="31" t="s">
        <v>26</v>
      </c>
      <c r="N54" s="32" t="s">
        <v>13</v>
      </c>
      <c r="O54" s="33">
        <v>53</v>
      </c>
      <c r="P54" s="33" t="s">
        <v>76</v>
      </c>
      <c r="Q54" s="34" t="s">
        <v>23</v>
      </c>
      <c r="R54" s="66">
        <f t="shared" si="14"/>
        <v>140</v>
      </c>
      <c r="S54" s="68">
        <v>142.4</v>
      </c>
      <c r="T54" s="37">
        <v>5.9</v>
      </c>
      <c r="U54" s="34" t="s">
        <v>75</v>
      </c>
      <c r="V54" s="41">
        <f t="shared" si="11"/>
        <v>-1.68539325842697</v>
      </c>
      <c r="W54" s="67">
        <v>-0.4</v>
      </c>
    </row>
    <row r="55" spans="1:23" x14ac:dyDescent="0.25">
      <c r="A55" s="31" t="s">
        <v>24</v>
      </c>
      <c r="B55" s="32" t="s">
        <v>13</v>
      </c>
      <c r="C55" s="33">
        <v>54</v>
      </c>
      <c r="D55" s="33" t="s">
        <v>76</v>
      </c>
      <c r="E55" s="34" t="s">
        <v>23</v>
      </c>
      <c r="F55" s="66">
        <v>188</v>
      </c>
      <c r="G55" s="68">
        <v>196.4</v>
      </c>
      <c r="H55" s="37">
        <f t="shared" si="18"/>
        <v>9.82</v>
      </c>
      <c r="I55" s="34">
        <v>4</v>
      </c>
      <c r="J55" s="41">
        <f t="shared" si="16"/>
        <v>-4.276985743380858</v>
      </c>
      <c r="K55" s="67">
        <v>-0.86</v>
      </c>
      <c r="M55" s="31" t="s">
        <v>24</v>
      </c>
      <c r="N55" s="32" t="s">
        <v>13</v>
      </c>
      <c r="O55" s="33">
        <v>54</v>
      </c>
      <c r="P55" s="33" t="s">
        <v>76</v>
      </c>
      <c r="Q55" s="34" t="s">
        <v>23</v>
      </c>
      <c r="R55" s="66">
        <f t="shared" si="14"/>
        <v>188</v>
      </c>
      <c r="S55" s="68">
        <v>189.9</v>
      </c>
      <c r="T55" s="37">
        <v>8.8000000000000007</v>
      </c>
      <c r="U55" s="34" t="s">
        <v>75</v>
      </c>
      <c r="V55" s="41">
        <f t="shared" si="11"/>
        <v>-1.0005265929436575</v>
      </c>
      <c r="W55" s="67">
        <v>-0.22</v>
      </c>
    </row>
    <row r="56" spans="1:23" x14ac:dyDescent="0.25">
      <c r="A56" s="31" t="s">
        <v>20</v>
      </c>
      <c r="B56" s="32" t="s">
        <v>13</v>
      </c>
      <c r="C56" s="33">
        <v>55</v>
      </c>
      <c r="D56" s="33" t="s">
        <v>76</v>
      </c>
      <c r="E56" s="34" t="s">
        <v>23</v>
      </c>
      <c r="F56" s="66">
        <v>107</v>
      </c>
      <c r="G56" s="68">
        <v>118.4</v>
      </c>
      <c r="H56" s="37">
        <f t="shared" si="18"/>
        <v>5.9200000000000008</v>
      </c>
      <c r="I56" s="34">
        <v>4</v>
      </c>
      <c r="J56" s="41">
        <f t="shared" si="16"/>
        <v>-9.6283783783783825</v>
      </c>
      <c r="K56" s="67">
        <v>-1.92</v>
      </c>
      <c r="M56" s="31" t="s">
        <v>20</v>
      </c>
      <c r="N56" s="32" t="s">
        <v>13</v>
      </c>
      <c r="O56" s="33">
        <v>55</v>
      </c>
      <c r="P56" s="33" t="s">
        <v>76</v>
      </c>
      <c r="Q56" s="34" t="s">
        <v>23</v>
      </c>
      <c r="R56" s="66">
        <f t="shared" si="14"/>
        <v>107</v>
      </c>
      <c r="S56" s="68">
        <v>108.5</v>
      </c>
      <c r="T56" s="37">
        <v>8.9</v>
      </c>
      <c r="U56" s="34" t="s">
        <v>75</v>
      </c>
      <c r="V56" s="41">
        <f t="shared" si="11"/>
        <v>-1.3824884792626728</v>
      </c>
      <c r="W56" s="67">
        <v>-0.17</v>
      </c>
    </row>
    <row r="57" spans="1:23" x14ac:dyDescent="0.25">
      <c r="A57" s="31" t="s">
        <v>19</v>
      </c>
      <c r="B57" s="32" t="s">
        <v>13</v>
      </c>
      <c r="C57" s="33">
        <v>56</v>
      </c>
      <c r="D57" s="33" t="s">
        <v>76</v>
      </c>
      <c r="E57" s="34" t="s">
        <v>23</v>
      </c>
      <c r="F57" s="66">
        <v>163</v>
      </c>
      <c r="G57" s="68">
        <v>171.8</v>
      </c>
      <c r="H57" s="37">
        <f t="shared" si="18"/>
        <v>8.5900000000000016</v>
      </c>
      <c r="I57" s="34">
        <v>4</v>
      </c>
      <c r="J57" s="41">
        <f t="shared" si="16"/>
        <v>-5.1222351571594942</v>
      </c>
      <c r="K57" s="67">
        <v>-1.02</v>
      </c>
      <c r="M57" s="31" t="s">
        <v>19</v>
      </c>
      <c r="N57" s="32" t="s">
        <v>13</v>
      </c>
      <c r="O57" s="33">
        <v>56</v>
      </c>
      <c r="P57" s="33" t="s">
        <v>76</v>
      </c>
      <c r="Q57" s="34" t="s">
        <v>23</v>
      </c>
      <c r="R57" s="66">
        <f t="shared" si="14"/>
        <v>163</v>
      </c>
      <c r="S57" s="68">
        <v>164.9</v>
      </c>
      <c r="T57" s="37">
        <v>8</v>
      </c>
      <c r="U57" s="34" t="s">
        <v>75</v>
      </c>
      <c r="V57" s="41">
        <f t="shared" si="11"/>
        <v>-1.152213462704673</v>
      </c>
      <c r="W57" s="67">
        <v>-0.24</v>
      </c>
    </row>
    <row r="58" spans="1:23" x14ac:dyDescent="0.25">
      <c r="A58" s="31" t="s">
        <v>17</v>
      </c>
      <c r="B58" s="32" t="s">
        <v>13</v>
      </c>
      <c r="C58" s="33">
        <v>57</v>
      </c>
      <c r="D58" s="33" t="s">
        <v>76</v>
      </c>
      <c r="E58" s="34" t="s">
        <v>23</v>
      </c>
      <c r="F58" s="66">
        <v>113</v>
      </c>
      <c r="G58" s="68">
        <v>116.6</v>
      </c>
      <c r="H58" s="37">
        <f t="shared" ref="H58" si="19">0.05*G58</f>
        <v>5.83</v>
      </c>
      <c r="I58" s="34">
        <v>4</v>
      </c>
      <c r="J58" s="41">
        <f t="shared" ref="J58" si="20">((F58-G58)/G58)*100</f>
        <v>-3.0874785591766676</v>
      </c>
      <c r="K58" s="67">
        <v>-0.61</v>
      </c>
      <c r="M58" s="31" t="s">
        <v>17</v>
      </c>
      <c r="N58" s="32" t="s">
        <v>13</v>
      </c>
      <c r="O58" s="33">
        <v>57</v>
      </c>
      <c r="P58" s="33" t="s">
        <v>76</v>
      </c>
      <c r="Q58" s="34" t="s">
        <v>23</v>
      </c>
      <c r="R58" s="66">
        <f t="shared" si="14"/>
        <v>113</v>
      </c>
      <c r="S58" s="68">
        <v>115.1</v>
      </c>
      <c r="T58" s="37">
        <v>4.5999999999999996</v>
      </c>
      <c r="U58" s="34" t="s">
        <v>75</v>
      </c>
      <c r="V58" s="41">
        <f>R58-S58</f>
        <v>-2.0999999999999943</v>
      </c>
      <c r="W58" s="67">
        <v>-0.46</v>
      </c>
    </row>
    <row r="59" spans="1:23" x14ac:dyDescent="0.25">
      <c r="A59" s="31" t="s">
        <v>22</v>
      </c>
      <c r="B59" s="32" t="s">
        <v>13</v>
      </c>
      <c r="C59" s="33">
        <v>58</v>
      </c>
      <c r="D59" s="33" t="s">
        <v>18</v>
      </c>
      <c r="E59" s="34" t="s">
        <v>15</v>
      </c>
      <c r="F59" s="36">
        <v>16.010000000000002</v>
      </c>
      <c r="G59" s="37">
        <v>15.93</v>
      </c>
      <c r="H59" s="37">
        <v>0.15</v>
      </c>
      <c r="I59" s="34">
        <v>4</v>
      </c>
      <c r="J59" s="37">
        <f t="shared" ref="J59:J62" si="21">((F59-G59))</f>
        <v>8.0000000000001847E-2</v>
      </c>
      <c r="K59" s="67">
        <v>0.53</v>
      </c>
      <c r="M59" s="31" t="s">
        <v>22</v>
      </c>
      <c r="N59" s="32" t="s">
        <v>13</v>
      </c>
      <c r="O59" s="33">
        <v>58</v>
      </c>
      <c r="P59" s="33" t="s">
        <v>18</v>
      </c>
      <c r="Q59" s="34" t="s">
        <v>15</v>
      </c>
      <c r="R59" s="36">
        <f t="shared" si="14"/>
        <v>16.010000000000002</v>
      </c>
      <c r="S59" s="37">
        <v>15.93</v>
      </c>
      <c r="T59" s="81">
        <v>0.09</v>
      </c>
      <c r="U59" s="34" t="s">
        <v>75</v>
      </c>
      <c r="V59" s="37">
        <f t="shared" ref="V59:V67" si="22">R59-S59</f>
        <v>8.0000000000001847E-2</v>
      </c>
      <c r="W59" s="67">
        <v>0.91</v>
      </c>
    </row>
    <row r="60" spans="1:23" x14ac:dyDescent="0.25">
      <c r="A60" s="31" t="s">
        <v>16</v>
      </c>
      <c r="B60" s="32" t="s">
        <v>13</v>
      </c>
      <c r="C60" s="33">
        <v>59</v>
      </c>
      <c r="D60" s="33" t="s">
        <v>18</v>
      </c>
      <c r="E60" s="34" t="s">
        <v>15</v>
      </c>
      <c r="F60" s="36">
        <v>14.75</v>
      </c>
      <c r="G60" s="37">
        <v>14.7</v>
      </c>
      <c r="H60" s="37">
        <v>0.15</v>
      </c>
      <c r="I60" s="34">
        <v>4</v>
      </c>
      <c r="J60" s="37">
        <f t="shared" si="21"/>
        <v>5.0000000000000711E-2</v>
      </c>
      <c r="K60" s="67">
        <v>0.33</v>
      </c>
      <c r="M60" s="31" t="s">
        <v>16</v>
      </c>
      <c r="N60" s="32" t="s">
        <v>13</v>
      </c>
      <c r="O60" s="33">
        <v>59</v>
      </c>
      <c r="P60" s="33" t="s">
        <v>18</v>
      </c>
      <c r="Q60" s="34" t="s">
        <v>15</v>
      </c>
      <c r="R60" s="36">
        <f t="shared" si="14"/>
        <v>14.75</v>
      </c>
      <c r="S60" s="37">
        <v>14.67</v>
      </c>
      <c r="T60" s="81">
        <v>0.08</v>
      </c>
      <c r="U60" s="34" t="s">
        <v>75</v>
      </c>
      <c r="V60" s="37">
        <f t="shared" si="22"/>
        <v>8.0000000000000071E-2</v>
      </c>
      <c r="W60" s="67">
        <v>1.02</v>
      </c>
    </row>
    <row r="61" spans="1:23" x14ac:dyDescent="0.25">
      <c r="A61" s="31" t="s">
        <v>12</v>
      </c>
      <c r="B61" s="32" t="s">
        <v>13</v>
      </c>
      <c r="C61" s="33">
        <v>60</v>
      </c>
      <c r="D61" s="33" t="s">
        <v>18</v>
      </c>
      <c r="E61" s="34" t="s">
        <v>15</v>
      </c>
      <c r="F61" s="36">
        <v>8.0399999999999991</v>
      </c>
      <c r="G61" s="37">
        <v>8.0299999999999994</v>
      </c>
      <c r="H61" s="37">
        <v>0.15</v>
      </c>
      <c r="I61" s="34">
        <v>4</v>
      </c>
      <c r="J61" s="37">
        <f t="shared" si="21"/>
        <v>9.9999999999997868E-3</v>
      </c>
      <c r="K61" s="67">
        <v>7.0000000000000007E-2</v>
      </c>
      <c r="M61" s="31" t="s">
        <v>12</v>
      </c>
      <c r="N61" s="32" t="s">
        <v>13</v>
      </c>
      <c r="O61" s="33">
        <v>60</v>
      </c>
      <c r="P61" s="33" t="s">
        <v>18</v>
      </c>
      <c r="Q61" s="34" t="s">
        <v>15</v>
      </c>
      <c r="R61" s="36">
        <f t="shared" si="14"/>
        <v>8.0399999999999991</v>
      </c>
      <c r="S61" s="37">
        <v>8.0259999999999998</v>
      </c>
      <c r="T61" s="81">
        <v>5.6000000000000001E-2</v>
      </c>
      <c r="U61" s="34" t="s">
        <v>75</v>
      </c>
      <c r="V61" s="37">
        <f t="shared" si="22"/>
        <v>1.3999999999999346E-2</v>
      </c>
      <c r="W61" s="67">
        <v>0.25</v>
      </c>
    </row>
    <row r="62" spans="1:23" x14ac:dyDescent="0.25">
      <c r="A62" s="31" t="s">
        <v>26</v>
      </c>
      <c r="B62" s="32" t="s">
        <v>13</v>
      </c>
      <c r="C62" s="33">
        <v>61</v>
      </c>
      <c r="D62" s="33" t="s">
        <v>18</v>
      </c>
      <c r="E62" s="34" t="s">
        <v>15</v>
      </c>
      <c r="F62" s="36">
        <v>7.35</v>
      </c>
      <c r="G62" s="37">
        <v>7.34</v>
      </c>
      <c r="H62" s="37">
        <v>0.15</v>
      </c>
      <c r="I62" s="34">
        <v>4</v>
      </c>
      <c r="J62" s="37">
        <f t="shared" si="21"/>
        <v>9.9999999999997868E-3</v>
      </c>
      <c r="K62" s="67">
        <v>7.0000000000000007E-2</v>
      </c>
      <c r="M62" s="31" t="s">
        <v>26</v>
      </c>
      <c r="N62" s="32" t="s">
        <v>13</v>
      </c>
      <c r="O62" s="33">
        <v>61</v>
      </c>
      <c r="P62" s="33" t="s">
        <v>18</v>
      </c>
      <c r="Q62" s="34" t="s">
        <v>15</v>
      </c>
      <c r="R62" s="36">
        <f t="shared" si="14"/>
        <v>7.35</v>
      </c>
      <c r="S62" s="37">
        <v>7.3170000000000002</v>
      </c>
      <c r="T62" s="81">
        <v>5.8000000000000003E-2</v>
      </c>
      <c r="U62" s="34" t="s">
        <v>75</v>
      </c>
      <c r="V62" s="37">
        <f t="shared" si="22"/>
        <v>3.2999999999999474E-2</v>
      </c>
      <c r="W62" s="67">
        <v>0.56000000000000005</v>
      </c>
    </row>
    <row r="63" spans="1:23" x14ac:dyDescent="0.25">
      <c r="A63" s="31" t="s">
        <v>21</v>
      </c>
      <c r="B63" s="32" t="s">
        <v>13</v>
      </c>
      <c r="C63" s="33">
        <v>62</v>
      </c>
      <c r="D63" s="33" t="s">
        <v>18</v>
      </c>
      <c r="E63" s="34" t="s">
        <v>15</v>
      </c>
      <c r="F63" s="36">
        <v>20.98</v>
      </c>
      <c r="G63" s="37">
        <v>20.94</v>
      </c>
      <c r="H63" s="37">
        <v>0.15</v>
      </c>
      <c r="I63" s="34">
        <v>4</v>
      </c>
      <c r="J63" s="37">
        <f t="shared" ref="J63:J67" si="23">((F63-G63))</f>
        <v>3.9999999999999147E-2</v>
      </c>
      <c r="K63" s="67">
        <v>0.27</v>
      </c>
      <c r="M63" s="31" t="s">
        <v>21</v>
      </c>
      <c r="N63" s="32" t="s">
        <v>13</v>
      </c>
      <c r="O63" s="33">
        <v>62</v>
      </c>
      <c r="P63" s="33" t="s">
        <v>18</v>
      </c>
      <c r="Q63" s="34" t="s">
        <v>15</v>
      </c>
      <c r="R63" s="36">
        <f t="shared" si="14"/>
        <v>20.98</v>
      </c>
      <c r="S63" s="37">
        <v>20.9</v>
      </c>
      <c r="T63" s="81">
        <v>0.1</v>
      </c>
      <c r="U63" s="34" t="s">
        <v>75</v>
      </c>
      <c r="V63" s="37">
        <f t="shared" si="22"/>
        <v>8.0000000000001847E-2</v>
      </c>
      <c r="W63" s="67">
        <v>0.84</v>
      </c>
    </row>
    <row r="64" spans="1:23" x14ac:dyDescent="0.25">
      <c r="A64" s="31" t="s">
        <v>24</v>
      </c>
      <c r="B64" s="32" t="s">
        <v>13</v>
      </c>
      <c r="C64" s="33">
        <v>63</v>
      </c>
      <c r="D64" s="33" t="s">
        <v>18</v>
      </c>
      <c r="E64" s="34" t="s">
        <v>15</v>
      </c>
      <c r="F64" s="36">
        <v>14.44</v>
      </c>
      <c r="G64" s="37">
        <v>14.39</v>
      </c>
      <c r="H64" s="37">
        <v>0.15</v>
      </c>
      <c r="I64" s="41">
        <v>4</v>
      </c>
      <c r="J64" s="37">
        <f t="shared" si="23"/>
        <v>4.9999999999998934E-2</v>
      </c>
      <c r="K64" s="67">
        <v>0.33</v>
      </c>
      <c r="M64" s="31" t="s">
        <v>24</v>
      </c>
      <c r="N64" s="32" t="s">
        <v>13</v>
      </c>
      <c r="O64" s="33">
        <v>63</v>
      </c>
      <c r="P64" s="33" t="s">
        <v>18</v>
      </c>
      <c r="Q64" s="34" t="s">
        <v>15</v>
      </c>
      <c r="R64" s="36">
        <f t="shared" si="14"/>
        <v>14.44</v>
      </c>
      <c r="S64" s="37">
        <v>14.37</v>
      </c>
      <c r="T64" s="81">
        <v>0.08</v>
      </c>
      <c r="U64" s="34" t="s">
        <v>75</v>
      </c>
      <c r="V64" s="37">
        <f t="shared" si="22"/>
        <v>7.0000000000000284E-2</v>
      </c>
      <c r="W64" s="67">
        <v>0.88</v>
      </c>
    </row>
    <row r="65" spans="1:23" x14ac:dyDescent="0.25">
      <c r="A65" s="31" t="s">
        <v>20</v>
      </c>
      <c r="B65" s="32" t="s">
        <v>13</v>
      </c>
      <c r="C65" s="33">
        <v>64</v>
      </c>
      <c r="D65" s="33" t="s">
        <v>18</v>
      </c>
      <c r="E65" s="34" t="s">
        <v>15</v>
      </c>
      <c r="F65" s="36">
        <v>0.55000000000000004</v>
      </c>
      <c r="G65" s="37">
        <v>0.54</v>
      </c>
      <c r="H65" s="37">
        <v>0.15</v>
      </c>
      <c r="I65" s="41">
        <v>4</v>
      </c>
      <c r="J65" s="37">
        <f t="shared" si="23"/>
        <v>1.0000000000000009E-2</v>
      </c>
      <c r="K65" s="67">
        <v>7.0000000000000007E-2</v>
      </c>
      <c r="M65" s="31" t="s">
        <v>20</v>
      </c>
      <c r="N65" s="32" t="s">
        <v>13</v>
      </c>
      <c r="O65" s="33">
        <v>64</v>
      </c>
      <c r="P65" s="33" t="s">
        <v>18</v>
      </c>
      <c r="Q65" s="34" t="s">
        <v>15</v>
      </c>
      <c r="R65" s="36">
        <f t="shared" si="14"/>
        <v>0.55000000000000004</v>
      </c>
      <c r="S65" s="37">
        <v>0.53129999999999999</v>
      </c>
      <c r="T65" s="81">
        <v>4.7699999999999999E-2</v>
      </c>
      <c r="U65" s="34" t="s">
        <v>75</v>
      </c>
      <c r="V65" s="37">
        <f t="shared" si="22"/>
        <v>1.870000000000005E-2</v>
      </c>
      <c r="W65" s="67">
        <v>0.39</v>
      </c>
    </row>
    <row r="66" spans="1:23" x14ac:dyDescent="0.25">
      <c r="A66" s="31" t="s">
        <v>19</v>
      </c>
      <c r="B66" s="32" t="s">
        <v>13</v>
      </c>
      <c r="C66" s="33">
        <v>65</v>
      </c>
      <c r="D66" s="33" t="s">
        <v>18</v>
      </c>
      <c r="E66" s="34" t="s">
        <v>15</v>
      </c>
      <c r="F66" s="36">
        <v>8.06</v>
      </c>
      <c r="G66" s="37">
        <v>8.0399999999999991</v>
      </c>
      <c r="H66" s="37">
        <v>0.15</v>
      </c>
      <c r="I66" s="41">
        <v>4</v>
      </c>
      <c r="J66" s="37">
        <f t="shared" si="23"/>
        <v>2.000000000000135E-2</v>
      </c>
      <c r="K66" s="67">
        <v>0.13</v>
      </c>
      <c r="M66" s="31" t="s">
        <v>19</v>
      </c>
      <c r="N66" s="32" t="s">
        <v>13</v>
      </c>
      <c r="O66" s="33">
        <v>65</v>
      </c>
      <c r="P66" s="33" t="s">
        <v>18</v>
      </c>
      <c r="Q66" s="34" t="s">
        <v>15</v>
      </c>
      <c r="R66" s="36">
        <f t="shared" si="14"/>
        <v>8.06</v>
      </c>
      <c r="S66" s="37">
        <v>8.0259999999999998</v>
      </c>
      <c r="T66" s="81">
        <v>7.1999999999999995E-2</v>
      </c>
      <c r="U66" s="34" t="s">
        <v>75</v>
      </c>
      <c r="V66" s="37">
        <f t="shared" si="22"/>
        <v>3.4000000000000696E-2</v>
      </c>
      <c r="W66" s="67">
        <v>0.47</v>
      </c>
    </row>
    <row r="67" spans="1:23" x14ac:dyDescent="0.25">
      <c r="A67" s="31" t="s">
        <v>17</v>
      </c>
      <c r="B67" s="32" t="s">
        <v>13</v>
      </c>
      <c r="C67" s="33">
        <v>66</v>
      </c>
      <c r="D67" s="33" t="s">
        <v>18</v>
      </c>
      <c r="E67" s="34" t="s">
        <v>15</v>
      </c>
      <c r="F67" s="36">
        <v>6.64</v>
      </c>
      <c r="G67" s="37">
        <v>6.59</v>
      </c>
      <c r="H67" s="37">
        <v>0.15</v>
      </c>
      <c r="I67" s="41">
        <v>4</v>
      </c>
      <c r="J67" s="37">
        <f t="shared" si="23"/>
        <v>4.9999999999999822E-2</v>
      </c>
      <c r="K67" s="67">
        <v>0.33</v>
      </c>
      <c r="M67" s="31" t="s">
        <v>17</v>
      </c>
      <c r="N67" s="32" t="s">
        <v>13</v>
      </c>
      <c r="O67" s="33">
        <v>66</v>
      </c>
      <c r="P67" s="33" t="s">
        <v>18</v>
      </c>
      <c r="Q67" s="34" t="s">
        <v>15</v>
      </c>
      <c r="R67" s="36">
        <f t="shared" si="14"/>
        <v>6.64</v>
      </c>
      <c r="S67" s="37">
        <v>6.5570000000000004</v>
      </c>
      <c r="T67" s="81">
        <v>8.6999999999999994E-2</v>
      </c>
      <c r="U67" s="34" t="s">
        <v>75</v>
      </c>
      <c r="V67" s="37">
        <f t="shared" si="22"/>
        <v>8.2999999999999297E-2</v>
      </c>
      <c r="W67" s="67">
        <v>0.95</v>
      </c>
    </row>
    <row r="68" spans="1:23" x14ac:dyDescent="0.25">
      <c r="A68" s="31" t="s">
        <v>26</v>
      </c>
      <c r="B68" s="32" t="s">
        <v>13</v>
      </c>
      <c r="C68" s="33">
        <v>67</v>
      </c>
      <c r="D68" s="33" t="s">
        <v>14</v>
      </c>
      <c r="E68" s="34" t="s">
        <v>15</v>
      </c>
      <c r="F68" s="36">
        <v>3.55</v>
      </c>
      <c r="G68" s="37">
        <v>3.41</v>
      </c>
      <c r="H68" s="37">
        <f>G68*0.05</f>
        <v>0.17050000000000001</v>
      </c>
      <c r="I68" s="41">
        <v>4</v>
      </c>
      <c r="J68" s="41">
        <f t="shared" ref="J68:J69" si="24">((F68-G68)/G68)*100</f>
        <v>4.1055718475073215</v>
      </c>
      <c r="K68" s="67">
        <v>0.82</v>
      </c>
      <c r="M68" s="31" t="s">
        <v>26</v>
      </c>
      <c r="N68" s="32" t="s">
        <v>13</v>
      </c>
      <c r="O68" s="33">
        <v>67</v>
      </c>
      <c r="P68" s="33" t="s">
        <v>14</v>
      </c>
      <c r="Q68" s="34" t="s">
        <v>15</v>
      </c>
      <c r="R68" s="36">
        <f t="shared" si="14"/>
        <v>3.55</v>
      </c>
      <c r="S68" s="37">
        <v>3.4750000000000001</v>
      </c>
      <c r="T68" s="81">
        <v>8.5999999999999993E-2</v>
      </c>
      <c r="U68" s="34" t="s">
        <v>75</v>
      </c>
      <c r="V68" s="41">
        <f>((R68-S68)/S68)*100</f>
        <v>2.1582733812949559</v>
      </c>
      <c r="W68" s="67">
        <v>0.88</v>
      </c>
    </row>
    <row r="69" spans="1:23" ht="15.75" thickBot="1" x14ac:dyDescent="0.3">
      <c r="A69" s="69" t="s">
        <v>20</v>
      </c>
      <c r="B69" s="70" t="s">
        <v>13</v>
      </c>
      <c r="C69" s="71">
        <v>68</v>
      </c>
      <c r="D69" s="71" t="s">
        <v>14</v>
      </c>
      <c r="E69" s="72" t="s">
        <v>15</v>
      </c>
      <c r="F69" s="73">
        <v>6.61</v>
      </c>
      <c r="G69" s="74">
        <v>6.47</v>
      </c>
      <c r="H69" s="74">
        <f>G69*0.05</f>
        <v>0.32350000000000001</v>
      </c>
      <c r="I69" s="75">
        <v>4</v>
      </c>
      <c r="J69" s="75">
        <f t="shared" si="24"/>
        <v>2.1638330757341664</v>
      </c>
      <c r="K69" s="76">
        <v>0.43</v>
      </c>
      <c r="M69" s="69" t="s">
        <v>20</v>
      </c>
      <c r="N69" s="70" t="s">
        <v>13</v>
      </c>
      <c r="O69" s="71">
        <v>68</v>
      </c>
      <c r="P69" s="71" t="s">
        <v>14</v>
      </c>
      <c r="Q69" s="72" t="s">
        <v>15</v>
      </c>
      <c r="R69" s="73">
        <f t="shared" si="14"/>
        <v>6.61</v>
      </c>
      <c r="S69" s="74">
        <v>6.5890000000000004</v>
      </c>
      <c r="T69" s="82">
        <v>0.106</v>
      </c>
      <c r="U69" s="72" t="s">
        <v>75</v>
      </c>
      <c r="V69" s="75">
        <f t="shared" ref="V69" si="25">((R69-S69)/S69)*100</f>
        <v>0.3187130065260268</v>
      </c>
      <c r="W69" s="76">
        <v>0.19</v>
      </c>
    </row>
    <row r="71" spans="1:23" x14ac:dyDescent="0.25">
      <c r="W71" s="46"/>
    </row>
    <row r="73" spans="1:23" x14ac:dyDescent="0.25">
      <c r="K73" s="46"/>
    </row>
  </sheetData>
  <sheetProtection algorithmName="SHA-512" hashValue="iE2rxeU5hvlRP4fiXE4D3TUC7k+ahYEoiltRtc7BjSNBGYbSc0piDlu0qrYcSF8wAArxK2w0Hc7r/f6ZLtgK+w==" saltValue="7FR5Wn3cZWG0nBwV08DV9Q==" spinCount="100000" sheet="1" objects="1" scenarios="1" selectLockedCells="1" selectUnlockedCells="1"/>
  <mergeCells count="3">
    <mergeCell ref="A2:K2"/>
    <mergeCell ref="A8:K8"/>
    <mergeCell ref="M8:W8"/>
  </mergeCells>
  <phoneticPr fontId="17" type="noConversion"/>
  <conditionalFormatting sqref="K14:K33 K43:K69">
    <cfRule type="cellIs" dxfId="92" priority="13" stopIfTrue="1" operator="between">
      <formula>-2</formula>
      <formula>2</formula>
    </cfRule>
    <cfRule type="cellIs" dxfId="91" priority="14" stopIfTrue="1" operator="between">
      <formula>-3</formula>
      <formula>3</formula>
    </cfRule>
    <cfRule type="cellIs" dxfId="90" priority="15" operator="notBetween">
      <formula>-3</formula>
      <formula>3</formula>
    </cfRule>
  </conditionalFormatting>
  <conditionalFormatting sqref="W31:W33">
    <cfRule type="cellIs" dxfId="89" priority="1" stopIfTrue="1" operator="between">
      <formula>-2</formula>
      <formula>2</formula>
    </cfRule>
    <cfRule type="cellIs" dxfId="88" priority="2" stopIfTrue="1" operator="between">
      <formula>-3</formula>
      <formula>3</formula>
    </cfRule>
    <cfRule type="cellIs" dxfId="87" priority="3" operator="notBetween">
      <formula>-3</formula>
      <formula>3</formula>
    </cfRule>
  </conditionalFormatting>
  <conditionalFormatting sqref="W43:W69">
    <cfRule type="cellIs" dxfId="86" priority="4" stopIfTrue="1" operator="between">
      <formula>-2</formula>
      <formula>2</formula>
    </cfRule>
    <cfRule type="cellIs" dxfId="85" priority="5" stopIfTrue="1" operator="between">
      <formula>-3</formula>
      <formula>3</formula>
    </cfRule>
    <cfRule type="cellIs" dxfId="84" priority="6" operator="notBetween">
      <formula>-3</formula>
      <formula>3</formula>
    </cfRule>
  </conditionalFormatting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E" ma:contentTypeID="0x0101007463A7E0612B5D45B0910A71122E5AB60009900140BD7E58459C0BB6DA7212B78E" ma:contentTypeVersion="15" ma:contentTypeDescription="Ringtesten" ma:contentTypeScope="" ma:versionID="881ac0c7ad4783b1abd2d9b2f89bd01c">
  <xsd:schema xmlns:xsd="http://www.w3.org/2001/XMLSchema" xmlns:xs="http://www.w3.org/2001/XMLSchema" xmlns:p="http://schemas.microsoft.com/office/2006/metadata/properties" xmlns:ns2="eba2475f-4c5c-418a-90c2-2b36802fc485" xmlns:ns3="08cda046-0f15-45eb-a9d5-77306d3264cd" xmlns:ns4="dda9e79c-c62e-445e-b991-197574827cb3" targetNamespace="http://schemas.microsoft.com/office/2006/metadata/properties" ma:root="true" ma:fieldsID="8f7b9e5a49f0183dd0dfa4257f197966" ns2:_="" ns3:_="" ns4:_="">
    <xsd:import namespace="eba2475f-4c5c-418a-90c2-2b36802fc485"/>
    <xsd:import namespace="08cda046-0f15-45eb-a9d5-77306d3264cd"/>
    <xsd:import namespace="dda9e79c-c62e-445e-b991-197574827cb3"/>
    <xsd:element name="properties">
      <xsd:complexType>
        <xsd:sequence>
          <xsd:element name="documentManagement">
            <xsd:complexType>
              <xsd:all>
                <xsd:element ref="ns2:Ringtest" minOccurs="0"/>
                <xsd:element ref="ns3:Jaar"/>
                <xsd:element ref="ns3:DEEL" minOccurs="0"/>
                <xsd:element ref="ns4:Publicatiedatum"/>
                <xsd:element ref="ns2:Distributie_x0020_datum" minOccurs="0"/>
                <xsd:element ref="ns3:MediaServiceMetadata" minOccurs="0"/>
                <xsd:element ref="ns3:MediaServiceFastMetadata" minOccurs="0"/>
                <xsd:element ref="ns3:PublicUR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a2475f-4c5c-418a-90c2-2b36802fc485" elementFormDefault="qualified">
    <xsd:import namespace="http://schemas.microsoft.com/office/2006/documentManagement/types"/>
    <xsd:import namespace="http://schemas.microsoft.com/office/infopath/2007/PartnerControls"/>
    <xsd:element name="Ringtest" ma:index="2" nillable="true" ma:displayName="Ringtest" ma:description="Keuzelijst ringtesten" ma:format="Dropdown" ma:internalName="Ringtest" ma:readOnly="false">
      <xsd:simpleType>
        <xsd:restriction base="dms:Choice">
          <xsd:enumeration value="VKL"/>
          <xsd:enumeration value="LABS"/>
        </xsd:restriction>
      </xsd:simpleType>
    </xsd:element>
    <xsd:element name="Distributie_x0020_datum" ma:index="6" nillable="true" ma:displayName="Distributie datum" ma:default="25 januari 2012" ma:format="Dropdown" ma:internalName="Distributie_x0020_datum" ma:readOnly="false">
      <xsd:simpleType>
        <xsd:restriction base="dms:Choice">
          <xsd:enumeration value="25 januari 2012"/>
          <xsd:enumeration value="14-15 februari 2012"/>
          <xsd:enumeration value="2 maart 2012"/>
          <xsd:enumeration value="14 maart 2012"/>
          <xsd:enumeration value="25 april 2012"/>
          <xsd:enumeration value="26 april 2012"/>
          <xsd:enumeration value="23 mei 2012"/>
          <xsd:enumeration value="13 juni 2012"/>
          <xsd:enumeration value="27 juni 2012"/>
          <xsd:enumeration value="29-30 augustus 2012"/>
          <xsd:enumeration value="3 oktober 2012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cda046-0f15-45eb-a9d5-77306d3264cd" elementFormDefault="qualified">
    <xsd:import namespace="http://schemas.microsoft.com/office/2006/documentManagement/types"/>
    <xsd:import namespace="http://schemas.microsoft.com/office/infopath/2007/PartnerControls"/>
    <xsd:element name="Jaar" ma:index="3" ma:displayName="Datum ringtest" ma:internalName="Jaar" ma:readOnly="false">
      <xsd:simpleType>
        <xsd:restriction base="dms:Text">
          <xsd:maxLength value="255"/>
        </xsd:restriction>
      </xsd:simpleType>
    </xsd:element>
    <xsd:element name="DEEL" ma:index="4" nillable="true" ma:displayName="Deel" ma:default="Rapport" ma:format="Dropdown" ma:internalName="DEEL" ma:readOnly="false">
      <xsd:simpleType>
        <xsd:restriction base="dms:Choice">
          <xsd:enumeration value="Rapport"/>
          <xsd:enumeration value="Deel 1"/>
          <xsd:enumeration value="Deel 2"/>
          <xsd:enumeration value="Deel 3"/>
          <xsd:enumeration value="Deel 4"/>
          <xsd:enumeration value="Deel 5"/>
        </xsd:restriction>
      </xsd:simpleType>
    </xsd:element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PublicURL" ma:index="15" nillable="true" ma:displayName="PublicURL" ma:internalName="PublicURL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a9e79c-c62e-445e-b991-197574827cb3" elementFormDefault="qualified">
    <xsd:import namespace="http://schemas.microsoft.com/office/2006/documentManagement/types"/>
    <xsd:import namespace="http://schemas.microsoft.com/office/infopath/2007/PartnerControls"/>
    <xsd:element name="Publicatiedatum" ma:index="5" ma:displayName="Publicatiedatum" ma:default="[today]" ma:format="DateOnly" ma:internalName="Publicatiedatum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cURL xmlns="08cda046-0f15-45eb-a9d5-77306d3264cd">https://reflabos.vito.be/ree/LABS_2025-2,3,4,5_Deel2.xlsx</PublicURL>
    <DEEL xmlns="08cda046-0f15-45eb-a9d5-77306d3264cd">Deel 2</DEEL>
    <Ringtest xmlns="eba2475f-4c5c-418a-90c2-2b36802fc485">LABS</Ringtest>
    <Jaar xmlns="08cda046-0f15-45eb-a9d5-77306d3264cd">2025</Jaar>
    <Publicatiedatum xmlns="dda9e79c-c62e-445e-b991-197574827cb3">2026-03-26T15:02:34+00:00</Publicatiedatum>
    <Distributie_x0020_datum xmlns="eba2475f-4c5c-418a-90c2-2b36802fc485">25 januari 2012</Distributie_x0020_datum>
  </documentManagement>
</p:properties>
</file>

<file path=customXml/itemProps1.xml><?xml version="1.0" encoding="utf-8"?>
<ds:datastoreItem xmlns:ds="http://schemas.openxmlformats.org/officeDocument/2006/customXml" ds:itemID="{18C132DA-2E52-47FB-A884-D9586B4BD996}"/>
</file>

<file path=customXml/itemProps2.xml><?xml version="1.0" encoding="utf-8"?>
<ds:datastoreItem xmlns:ds="http://schemas.openxmlformats.org/officeDocument/2006/customXml" ds:itemID="{0BC452B8-204D-4BFE-9474-53A332E6C5BF}"/>
</file>

<file path=customXml/itemProps3.xml><?xml version="1.0" encoding="utf-8"?>
<ds:datastoreItem xmlns:ds="http://schemas.openxmlformats.org/officeDocument/2006/customXml" ds:itemID="{3DAB0792-93C9-4DE2-9F93-EFF98F186E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38</vt:i4>
      </vt:variant>
    </vt:vector>
  </HeadingPairs>
  <TitlesOfParts>
    <vt:vector size="57" baseType="lpstr">
      <vt:lpstr>117</vt:lpstr>
      <vt:lpstr>139</vt:lpstr>
      <vt:lpstr>193</vt:lpstr>
      <vt:lpstr>223</vt:lpstr>
      <vt:lpstr>225</vt:lpstr>
      <vt:lpstr>295</vt:lpstr>
      <vt:lpstr>339</vt:lpstr>
      <vt:lpstr>446</vt:lpstr>
      <vt:lpstr>509</vt:lpstr>
      <vt:lpstr>512</vt:lpstr>
      <vt:lpstr>551</vt:lpstr>
      <vt:lpstr>579</vt:lpstr>
      <vt:lpstr>591</vt:lpstr>
      <vt:lpstr>644</vt:lpstr>
      <vt:lpstr>689</vt:lpstr>
      <vt:lpstr>700</vt:lpstr>
      <vt:lpstr>744</vt:lpstr>
      <vt:lpstr>807</vt:lpstr>
      <vt:lpstr>904</vt:lpstr>
      <vt:lpstr>'117'!Print_Area</vt:lpstr>
      <vt:lpstr>'139'!Print_Area</vt:lpstr>
      <vt:lpstr>'193'!Print_Area</vt:lpstr>
      <vt:lpstr>'223'!Print_Area</vt:lpstr>
      <vt:lpstr>'225'!Print_Area</vt:lpstr>
      <vt:lpstr>'295'!Print_Area</vt:lpstr>
      <vt:lpstr>'339'!Print_Area</vt:lpstr>
      <vt:lpstr>'446'!Print_Area</vt:lpstr>
      <vt:lpstr>'509'!Print_Area</vt:lpstr>
      <vt:lpstr>'512'!Print_Area</vt:lpstr>
      <vt:lpstr>'551'!Print_Area</vt:lpstr>
      <vt:lpstr>'579'!Print_Area</vt:lpstr>
      <vt:lpstr>'591'!Print_Area</vt:lpstr>
      <vt:lpstr>'644'!Print_Area</vt:lpstr>
      <vt:lpstr>'689'!Print_Area</vt:lpstr>
      <vt:lpstr>'700'!Print_Area</vt:lpstr>
      <vt:lpstr>'744'!Print_Area</vt:lpstr>
      <vt:lpstr>'807'!Print_Area</vt:lpstr>
      <vt:lpstr>'904'!Print_Area</vt:lpstr>
      <vt:lpstr>'117'!Print_Titles</vt:lpstr>
      <vt:lpstr>'139'!Print_Titles</vt:lpstr>
      <vt:lpstr>'193'!Print_Titles</vt:lpstr>
      <vt:lpstr>'223'!Print_Titles</vt:lpstr>
      <vt:lpstr>'225'!Print_Titles</vt:lpstr>
      <vt:lpstr>'295'!Print_Titles</vt:lpstr>
      <vt:lpstr>'339'!Print_Titles</vt:lpstr>
      <vt:lpstr>'446'!Print_Titles</vt:lpstr>
      <vt:lpstr>'509'!Print_Titles</vt:lpstr>
      <vt:lpstr>'512'!Print_Titles</vt:lpstr>
      <vt:lpstr>'551'!Print_Titles</vt:lpstr>
      <vt:lpstr>'579'!Print_Titles</vt:lpstr>
      <vt:lpstr>'591'!Print_Titles</vt:lpstr>
      <vt:lpstr>'644'!Print_Titles</vt:lpstr>
      <vt:lpstr>'689'!Print_Titles</vt:lpstr>
      <vt:lpstr>'700'!Print_Titles</vt:lpstr>
      <vt:lpstr>'744'!Print_Titles</vt:lpstr>
      <vt:lpstr>'807'!Print_Titles</vt:lpstr>
      <vt:lpstr>'904'!Print_Titles</vt:lpstr>
    </vt:vector>
  </TitlesOfParts>
  <Company>VITO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LABS 2025-2,3,4,5</dc:title>
  <dc:creator>dceustet</dc:creator>
  <cp:lastModifiedBy>Bart Baeyens</cp:lastModifiedBy>
  <cp:lastPrinted>2025-11-18T08:20:03Z</cp:lastPrinted>
  <dcterms:created xsi:type="dcterms:W3CDTF">2012-03-19T07:59:52Z</dcterms:created>
  <dcterms:modified xsi:type="dcterms:W3CDTF">2026-03-19T10:40:58Z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0x0101007463A7E0612B5D45B0910A71122E5AB60009900140BD7E58459C0BB6DA7212B78E</vt:lpwstr>
  </property>
</Properties>
</file>