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enst_REE\Ringtesten\E0003 (L15W4) ringtesten LNElucht (LABS)\LABS2025\LABS2025\9. Rapportering\eindrapport\bijlagen\Deel 3 per parameter\"/>
    </mc:Choice>
  </mc:AlternateContent>
  <xr:revisionPtr revIDLastSave="0" documentId="13_ncr:1_{EAF9FB8E-2C23-48E9-9573-B8AC77AD0229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TOC stap 1" sheetId="33" r:id="rId1"/>
    <sheet name="TOC stap 2" sheetId="34" r:id="rId2"/>
    <sheet name="TOC stap 3" sheetId="29" r:id="rId3"/>
    <sheet name="TOC stap 13" sheetId="30" r:id="rId4"/>
    <sheet name="RRF" sheetId="35" r:id="rId5"/>
  </sheets>
  <definedNames>
    <definedName name="_xlnm.Print_Area" localSheetId="0">'TOC stap 1'!$A$1:$W$13</definedName>
    <definedName name="_xlnm.Print_Area" localSheetId="3">'TOC stap 13'!$A$1:$W$13</definedName>
    <definedName name="_xlnm.Print_Area" localSheetId="1">'TOC stap 2'!$A$1:$W$13</definedName>
    <definedName name="_xlnm.Print_Area" localSheetId="2">'TOC stap 3'!$A$1:$W$13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33" l="1"/>
  <c r="H20" i="33" s="1"/>
  <c r="I20" i="33"/>
  <c r="F21" i="33"/>
  <c r="H21" i="33" s="1"/>
  <c r="I21" i="33"/>
  <c r="F22" i="33"/>
  <c r="H22" i="33" s="1"/>
  <c r="I22" i="33"/>
  <c r="F23" i="33"/>
  <c r="H23" i="33" s="1"/>
  <c r="I23" i="33"/>
  <c r="F24" i="33"/>
  <c r="H24" i="33" s="1"/>
  <c r="I24" i="33"/>
  <c r="F20" i="34"/>
  <c r="H20" i="34" s="1"/>
  <c r="I20" i="34"/>
  <c r="F21" i="34"/>
  <c r="H21" i="34" s="1"/>
  <c r="I21" i="34"/>
  <c r="F22" i="34"/>
  <c r="H22" i="34"/>
  <c r="I22" i="34"/>
  <c r="F23" i="34"/>
  <c r="H23" i="34" s="1"/>
  <c r="I23" i="34"/>
  <c r="F24" i="34"/>
  <c r="H24" i="34" s="1"/>
  <c r="I24" i="34"/>
  <c r="F20" i="29"/>
  <c r="H20" i="29"/>
  <c r="I20" i="29"/>
  <c r="F21" i="29"/>
  <c r="H21" i="29" s="1"/>
  <c r="I21" i="29"/>
  <c r="F22" i="29"/>
  <c r="H22" i="29" s="1"/>
  <c r="I22" i="29"/>
  <c r="F23" i="29"/>
  <c r="H23" i="29" s="1"/>
  <c r="I23" i="29"/>
  <c r="F24" i="29"/>
  <c r="H24" i="29" s="1"/>
  <c r="I24" i="29"/>
  <c r="F20" i="30"/>
  <c r="H20" i="30"/>
  <c r="I20" i="30"/>
  <c r="F21" i="30"/>
  <c r="H21" i="30" s="1"/>
  <c r="I21" i="30"/>
  <c r="F22" i="30"/>
  <c r="H22" i="30"/>
  <c r="I22" i="30"/>
  <c r="F23" i="30"/>
  <c r="H23" i="30" s="1"/>
  <c r="I23" i="30"/>
  <c r="F24" i="30"/>
  <c r="H24" i="30" s="1"/>
  <c r="I24" i="30"/>
  <c r="K42" i="35"/>
  <c r="L42" i="35"/>
  <c r="K24" i="35"/>
  <c r="L24" i="35"/>
  <c r="K52" i="35" l="1"/>
  <c r="L52" i="35"/>
  <c r="K53" i="35"/>
  <c r="L53" i="35"/>
  <c r="K54" i="35"/>
  <c r="L54" i="35"/>
  <c r="K48" i="35"/>
  <c r="K49" i="35"/>
  <c r="L49" i="35"/>
  <c r="K50" i="35"/>
  <c r="L50" i="35"/>
  <c r="K44" i="35"/>
  <c r="L44" i="35"/>
  <c r="K45" i="35"/>
  <c r="L45" i="35"/>
  <c r="K46" i="35"/>
  <c r="L46" i="35"/>
  <c r="K25" i="35"/>
  <c r="L25" i="35"/>
  <c r="K26" i="35"/>
  <c r="L26" i="35"/>
  <c r="K27" i="35"/>
  <c r="L27" i="35"/>
  <c r="K28" i="35"/>
  <c r="L28" i="35"/>
  <c r="K29" i="35"/>
  <c r="L29" i="35"/>
  <c r="K30" i="35"/>
  <c r="L30" i="35"/>
  <c r="K31" i="35"/>
  <c r="K32" i="35"/>
  <c r="L32" i="35"/>
  <c r="K33" i="35"/>
  <c r="L33" i="35"/>
  <c r="K34" i="35"/>
  <c r="L34" i="35"/>
  <c r="K35" i="35"/>
  <c r="L35" i="35"/>
  <c r="K36" i="35"/>
  <c r="L36" i="35"/>
  <c r="K37" i="35"/>
  <c r="L37" i="35"/>
  <c r="B54" i="35"/>
  <c r="B53" i="35"/>
  <c r="B52" i="35"/>
  <c r="A51" i="35"/>
  <c r="B50" i="35"/>
  <c r="B49" i="35"/>
  <c r="B48" i="35"/>
  <c r="A47" i="35"/>
  <c r="B46" i="35"/>
  <c r="B45" i="35"/>
  <c r="B44" i="35"/>
  <c r="P44" i="35"/>
  <c r="O52" i="35" l="1"/>
  <c r="C52" i="35"/>
  <c r="D52" i="35"/>
  <c r="E52" i="35"/>
  <c r="F52" i="35"/>
  <c r="G52" i="35"/>
  <c r="H52" i="35"/>
  <c r="I52" i="35"/>
  <c r="J52" i="35"/>
  <c r="M52" i="35"/>
  <c r="N52" i="35"/>
  <c r="C53" i="35"/>
  <c r="D53" i="35"/>
  <c r="E53" i="35"/>
  <c r="F53" i="35"/>
  <c r="G53" i="35"/>
  <c r="H53" i="35"/>
  <c r="I53" i="35"/>
  <c r="J53" i="35"/>
  <c r="M53" i="35"/>
  <c r="N53" i="35"/>
  <c r="O53" i="35"/>
  <c r="C54" i="35"/>
  <c r="D54" i="35"/>
  <c r="E54" i="35"/>
  <c r="F54" i="35"/>
  <c r="G54" i="35"/>
  <c r="H54" i="35"/>
  <c r="I54" i="35"/>
  <c r="J54" i="35"/>
  <c r="M54" i="35"/>
  <c r="N54" i="35"/>
  <c r="O54" i="35"/>
  <c r="C42" i="35" l="1"/>
  <c r="D42" i="35"/>
  <c r="E42" i="35"/>
  <c r="F42" i="35"/>
  <c r="G42" i="35"/>
  <c r="H42" i="35"/>
  <c r="I42" i="35"/>
  <c r="J42" i="35"/>
  <c r="M42" i="35"/>
  <c r="N42" i="35"/>
  <c r="O42" i="35"/>
  <c r="B42" i="35"/>
  <c r="C24" i="35"/>
  <c r="D24" i="35"/>
  <c r="E24" i="35"/>
  <c r="F24" i="35"/>
  <c r="G24" i="35"/>
  <c r="H24" i="35"/>
  <c r="I24" i="35"/>
  <c r="J24" i="35"/>
  <c r="M24" i="35"/>
  <c r="N24" i="35"/>
  <c r="O24" i="35"/>
  <c r="B24" i="35"/>
  <c r="P46" i="35"/>
  <c r="P45" i="35"/>
  <c r="D6" i="34"/>
  <c r="O30" i="35" l="1"/>
  <c r="O31" i="35"/>
  <c r="O32" i="35"/>
  <c r="C44" i="35"/>
  <c r="D44" i="35"/>
  <c r="E44" i="35"/>
  <c r="F44" i="35"/>
  <c r="G44" i="35"/>
  <c r="H44" i="35"/>
  <c r="I44" i="35"/>
  <c r="J44" i="35"/>
  <c r="M44" i="35"/>
  <c r="N44" i="35"/>
  <c r="O44" i="35"/>
  <c r="C45" i="35"/>
  <c r="D45" i="35"/>
  <c r="E45" i="35"/>
  <c r="F45" i="35"/>
  <c r="G45" i="35"/>
  <c r="H45" i="35"/>
  <c r="I45" i="35"/>
  <c r="J45" i="35"/>
  <c r="M45" i="35"/>
  <c r="N45" i="35"/>
  <c r="O45" i="35"/>
  <c r="C46" i="35"/>
  <c r="D46" i="35"/>
  <c r="E46" i="35"/>
  <c r="F46" i="35"/>
  <c r="G46" i="35"/>
  <c r="H46" i="35"/>
  <c r="I46" i="35"/>
  <c r="J46" i="35"/>
  <c r="M46" i="35"/>
  <c r="N46" i="35"/>
  <c r="O46" i="35"/>
  <c r="C48" i="35"/>
  <c r="D48" i="35"/>
  <c r="E48" i="35"/>
  <c r="F48" i="35"/>
  <c r="G48" i="35"/>
  <c r="H48" i="35"/>
  <c r="I48" i="35"/>
  <c r="J48" i="35"/>
  <c r="M48" i="35"/>
  <c r="N48" i="35"/>
  <c r="O48" i="35"/>
  <c r="C49" i="35"/>
  <c r="D49" i="35"/>
  <c r="E49" i="35"/>
  <c r="F49" i="35"/>
  <c r="G49" i="35"/>
  <c r="H49" i="35"/>
  <c r="I49" i="35"/>
  <c r="J49" i="35"/>
  <c r="M49" i="35"/>
  <c r="N49" i="35"/>
  <c r="O49" i="35"/>
  <c r="C50" i="35"/>
  <c r="D50" i="35"/>
  <c r="E50" i="35"/>
  <c r="F50" i="35"/>
  <c r="G50" i="35"/>
  <c r="H50" i="35"/>
  <c r="I50" i="35"/>
  <c r="J50" i="35"/>
  <c r="M50" i="35"/>
  <c r="N50" i="35"/>
  <c r="O50" i="35"/>
  <c r="D6" i="29" l="1"/>
  <c r="D6" i="30"/>
  <c r="A43" i="35"/>
  <c r="P29" i="35"/>
  <c r="P30" i="35"/>
  <c r="P31" i="35"/>
  <c r="P32" i="35"/>
  <c r="P33" i="35"/>
  <c r="P34" i="35"/>
  <c r="P35" i="35"/>
  <c r="P36" i="35"/>
  <c r="P28" i="35"/>
  <c r="I11" i="34" l="1"/>
  <c r="I12" i="34"/>
  <c r="I13" i="34"/>
  <c r="I14" i="34"/>
  <c r="I15" i="34"/>
  <c r="I16" i="34"/>
  <c r="I17" i="34"/>
  <c r="I18" i="34"/>
  <c r="I19" i="34"/>
  <c r="I11" i="29"/>
  <c r="I12" i="29"/>
  <c r="I13" i="29"/>
  <c r="I14" i="29"/>
  <c r="I15" i="29"/>
  <c r="I16" i="29"/>
  <c r="I17" i="29"/>
  <c r="I18" i="29"/>
  <c r="I19" i="29"/>
  <c r="I11" i="30"/>
  <c r="I12" i="30"/>
  <c r="I13" i="30"/>
  <c r="I14" i="30"/>
  <c r="I15" i="30"/>
  <c r="I16" i="30"/>
  <c r="I17" i="30"/>
  <c r="I18" i="30"/>
  <c r="I19" i="30"/>
  <c r="I11" i="33"/>
  <c r="I12" i="33"/>
  <c r="I13" i="33"/>
  <c r="I14" i="33"/>
  <c r="I15" i="33"/>
  <c r="I16" i="33"/>
  <c r="I17" i="33"/>
  <c r="I18" i="33"/>
  <c r="I19" i="33"/>
  <c r="B25" i="35" l="1"/>
  <c r="P53" i="35" l="1"/>
  <c r="P54" i="35"/>
  <c r="P52" i="35"/>
  <c r="P49" i="35"/>
  <c r="P50" i="35"/>
  <c r="P48" i="35"/>
  <c r="Q26" i="35" l="1"/>
  <c r="Q27" i="35"/>
  <c r="Q28" i="35"/>
  <c r="Q29" i="35"/>
  <c r="Q30" i="35"/>
  <c r="Q31" i="35"/>
  <c r="Q32" i="35"/>
  <c r="Q33" i="35"/>
  <c r="Q34" i="35"/>
  <c r="Q35" i="35"/>
  <c r="Q36" i="35"/>
  <c r="Q37" i="35"/>
  <c r="Q25" i="35"/>
  <c r="F11" i="33" l="1"/>
  <c r="H11" i="33" s="1"/>
  <c r="F12" i="33"/>
  <c r="H12" i="33" s="1"/>
  <c r="F13" i="33"/>
  <c r="H13" i="33" s="1"/>
  <c r="F14" i="33"/>
  <c r="H14" i="33" s="1"/>
  <c r="F15" i="33"/>
  <c r="H15" i="33" s="1"/>
  <c r="F16" i="33"/>
  <c r="H16" i="33" s="1"/>
  <c r="F17" i="33"/>
  <c r="H17" i="33" s="1"/>
  <c r="F18" i="33"/>
  <c r="H18" i="33" s="1"/>
  <c r="F19" i="33"/>
  <c r="H19" i="33" s="1"/>
  <c r="F11" i="34"/>
  <c r="H11" i="34" s="1"/>
  <c r="F12" i="34"/>
  <c r="H12" i="34" s="1"/>
  <c r="F13" i="34"/>
  <c r="H13" i="34" s="1"/>
  <c r="F14" i="34"/>
  <c r="H14" i="34" s="1"/>
  <c r="F15" i="34"/>
  <c r="H15" i="34" s="1"/>
  <c r="F16" i="34"/>
  <c r="H16" i="34" s="1"/>
  <c r="F17" i="34"/>
  <c r="H17" i="34" s="1"/>
  <c r="F18" i="34"/>
  <c r="H18" i="34" s="1"/>
  <c r="F19" i="34"/>
  <c r="H19" i="34" s="1"/>
  <c r="F11" i="29"/>
  <c r="H11" i="29" s="1"/>
  <c r="F12" i="29"/>
  <c r="H12" i="29" s="1"/>
  <c r="F13" i="29"/>
  <c r="H13" i="29" s="1"/>
  <c r="F14" i="29"/>
  <c r="H14" i="29" s="1"/>
  <c r="F15" i="29"/>
  <c r="H15" i="29" s="1"/>
  <c r="F16" i="29"/>
  <c r="H16" i="29" s="1"/>
  <c r="F17" i="29"/>
  <c r="H17" i="29" s="1"/>
  <c r="F18" i="29"/>
  <c r="H18" i="29" s="1"/>
  <c r="F19" i="29"/>
  <c r="H19" i="29" s="1"/>
  <c r="F11" i="30"/>
  <c r="H11" i="30" s="1"/>
  <c r="F12" i="30"/>
  <c r="H12" i="30" s="1"/>
  <c r="F13" i="30"/>
  <c r="H13" i="30" s="1"/>
  <c r="F14" i="30"/>
  <c r="H14" i="30" s="1"/>
  <c r="F15" i="30"/>
  <c r="H15" i="30" s="1"/>
  <c r="F16" i="30"/>
  <c r="H16" i="30" s="1"/>
  <c r="F17" i="30"/>
  <c r="H17" i="30" s="1"/>
  <c r="F18" i="30"/>
  <c r="H18" i="30" s="1"/>
  <c r="F19" i="30"/>
  <c r="H19" i="30" s="1"/>
  <c r="C25" i="35" l="1"/>
  <c r="D25" i="35"/>
  <c r="E25" i="35"/>
  <c r="F25" i="35"/>
  <c r="G25" i="35"/>
  <c r="H25" i="35"/>
  <c r="I25" i="35"/>
  <c r="J25" i="35"/>
  <c r="M25" i="35"/>
  <c r="N25" i="35"/>
  <c r="O25" i="35"/>
  <c r="C26" i="35"/>
  <c r="D26" i="35"/>
  <c r="E26" i="35"/>
  <c r="F26" i="35"/>
  <c r="G26" i="35"/>
  <c r="H26" i="35"/>
  <c r="I26" i="35"/>
  <c r="J26" i="35"/>
  <c r="M26" i="35"/>
  <c r="N26" i="35"/>
  <c r="O26" i="35"/>
  <c r="C27" i="35"/>
  <c r="D27" i="35"/>
  <c r="E27" i="35"/>
  <c r="F27" i="35"/>
  <c r="G27" i="35"/>
  <c r="H27" i="35"/>
  <c r="I27" i="35"/>
  <c r="J27" i="35"/>
  <c r="M27" i="35"/>
  <c r="N27" i="35"/>
  <c r="O27" i="35"/>
  <c r="C28" i="35"/>
  <c r="D28" i="35"/>
  <c r="E28" i="35"/>
  <c r="F28" i="35"/>
  <c r="G28" i="35"/>
  <c r="H28" i="35"/>
  <c r="I28" i="35"/>
  <c r="J28" i="35"/>
  <c r="M28" i="35"/>
  <c r="N28" i="35"/>
  <c r="O28" i="35"/>
  <c r="C29" i="35"/>
  <c r="D29" i="35"/>
  <c r="E29" i="35"/>
  <c r="F29" i="35"/>
  <c r="G29" i="35"/>
  <c r="H29" i="35"/>
  <c r="I29" i="35"/>
  <c r="J29" i="35"/>
  <c r="M29" i="35"/>
  <c r="N29" i="35"/>
  <c r="O29" i="35"/>
  <c r="C30" i="35"/>
  <c r="D30" i="35"/>
  <c r="E30" i="35"/>
  <c r="F30" i="35"/>
  <c r="G30" i="35"/>
  <c r="H30" i="35"/>
  <c r="I30" i="35"/>
  <c r="J30" i="35"/>
  <c r="M30" i="35"/>
  <c r="N30" i="35"/>
  <c r="C31" i="35"/>
  <c r="D31" i="35"/>
  <c r="E31" i="35"/>
  <c r="F31" i="35"/>
  <c r="G31" i="35"/>
  <c r="H31" i="35"/>
  <c r="I31" i="35"/>
  <c r="J31" i="35"/>
  <c r="M31" i="35"/>
  <c r="N31" i="35"/>
  <c r="C32" i="35"/>
  <c r="D32" i="35"/>
  <c r="E32" i="35"/>
  <c r="F32" i="35"/>
  <c r="G32" i="35"/>
  <c r="H32" i="35"/>
  <c r="I32" i="35"/>
  <c r="J32" i="35"/>
  <c r="M32" i="35"/>
  <c r="N32" i="35"/>
  <c r="C33" i="35"/>
  <c r="D33" i="35"/>
  <c r="E33" i="35"/>
  <c r="F33" i="35"/>
  <c r="G33" i="35"/>
  <c r="H33" i="35"/>
  <c r="I33" i="35"/>
  <c r="J33" i="35"/>
  <c r="M33" i="35"/>
  <c r="N33" i="35"/>
  <c r="O33" i="35"/>
  <c r="C34" i="35"/>
  <c r="D34" i="35"/>
  <c r="E34" i="35"/>
  <c r="F34" i="35"/>
  <c r="G34" i="35"/>
  <c r="H34" i="35"/>
  <c r="I34" i="35"/>
  <c r="J34" i="35"/>
  <c r="M34" i="35"/>
  <c r="N34" i="35"/>
  <c r="O34" i="35"/>
  <c r="C35" i="35"/>
  <c r="D35" i="35"/>
  <c r="E35" i="35"/>
  <c r="F35" i="35"/>
  <c r="G35" i="35"/>
  <c r="H35" i="35"/>
  <c r="I35" i="35"/>
  <c r="J35" i="35"/>
  <c r="M35" i="35"/>
  <c r="N35" i="35"/>
  <c r="O35" i="35"/>
  <c r="C36" i="35"/>
  <c r="D36" i="35"/>
  <c r="E36" i="35"/>
  <c r="F36" i="35"/>
  <c r="G36" i="35"/>
  <c r="H36" i="35"/>
  <c r="I36" i="35"/>
  <c r="J36" i="35"/>
  <c r="M36" i="35"/>
  <c r="N36" i="35"/>
  <c r="O36" i="35"/>
  <c r="C37" i="35"/>
  <c r="D37" i="35"/>
  <c r="E37" i="35"/>
  <c r="F37" i="35"/>
  <c r="G37" i="35"/>
  <c r="H37" i="35"/>
  <c r="I37" i="35"/>
  <c r="J37" i="35"/>
  <c r="M37" i="35"/>
  <c r="N37" i="35"/>
  <c r="O37" i="35"/>
  <c r="B37" i="35" l="1"/>
  <c r="B36" i="35"/>
  <c r="B35" i="35"/>
  <c r="B34" i="35"/>
  <c r="B33" i="35"/>
  <c r="B32" i="35"/>
  <c r="B31" i="35"/>
  <c r="B30" i="35"/>
  <c r="B29" i="35"/>
  <c r="B28" i="35"/>
  <c r="B27" i="35"/>
  <c r="B26" i="35"/>
  <c r="D5" i="30" l="1"/>
  <c r="D5" i="29"/>
  <c r="D5" i="34"/>
  <c r="D5" i="33"/>
</calcChain>
</file>

<file path=xl/sharedStrings.xml><?xml version="1.0" encoding="utf-8"?>
<sst xmlns="http://schemas.openxmlformats.org/spreadsheetml/2006/main" count="104" uniqueCount="31">
  <si>
    <t>Labonr.</t>
  </si>
  <si>
    <t>%</t>
  </si>
  <si>
    <t>Referentiewaarde:</t>
  </si>
  <si>
    <t>Parameter:</t>
  </si>
  <si>
    <t>Aantal Labo's:</t>
  </si>
  <si>
    <t>Z-Score 
(statistisch)</t>
  </si>
  <si>
    <t>%Afw 
(tov ref.waarde)</t>
  </si>
  <si>
    <t>TOC stap 1</t>
  </si>
  <si>
    <t>TOC stap 2</t>
  </si>
  <si>
    <t>TOC stap 13</t>
  </si>
  <si>
    <t>TOC stap 3</t>
  </si>
  <si>
    <t>Resultaat</t>
  </si>
  <si>
    <t>Stap</t>
  </si>
  <si>
    <t>Labo</t>
  </si>
  <si>
    <t>Component</t>
  </si>
  <si>
    <t>Zuurstof-</t>
  </si>
  <si>
    <t>gehalte%</t>
  </si>
  <si>
    <t>Tabel 2: gemeten concentraties (mgC/Nm³)(*) tijdens de interlaboratoriumvergelijking</t>
  </si>
  <si>
    <t>(*) normaalcondities gerefereerd naar 101,3kPa, 0°C, droog gas</t>
  </si>
  <si>
    <t>Tabel 3: Afwijking (%) van de resultaten van de deelnemers t.o.v. de referentiewaarde</t>
  </si>
  <si>
    <t>Statistisch gemiddelde:</t>
  </si>
  <si>
    <t>Statistisch standaard afw. abs.:</t>
  </si>
  <si>
    <t>Statistisch standaard afw. rel.:</t>
  </si>
  <si>
    <t>propaan</t>
  </si>
  <si>
    <t>Ref. Waarde</t>
  </si>
  <si>
    <r>
      <t>mgC/Nm</t>
    </r>
    <r>
      <rPr>
        <vertAlign val="superscript"/>
        <sz val="12"/>
        <color theme="1"/>
        <rFont val="Calibri"/>
        <family val="2"/>
        <scheme val="minor"/>
      </rPr>
      <t>3</t>
    </r>
  </si>
  <si>
    <t>Gemiddelde</t>
  </si>
  <si>
    <t>Tabel 4: Relatieve respons factoren (RRF) bij verschillende zuurstofgehaltes</t>
  </si>
  <si>
    <t>1,2-dichloorethaan</t>
  </si>
  <si>
    <t>Butylacetaat</t>
  </si>
  <si>
    <t>p-xyleen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</si>
</sst>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mbria"/>
      <family val="1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0EE9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2" fontId="5" fillId="2" borderId="0" xfId="0" applyNumberFormat="1" applyFont="1" applyFill="1" applyAlignment="1" applyProtection="1">
      <alignment horizontal="center" vertical="center"/>
      <protection hidden="1"/>
    </xf>
    <xf numFmtId="2" fontId="7" fillId="2" borderId="0" xfId="1" applyNumberFormat="1" applyFont="1" applyFill="1" applyAlignment="1" applyProtection="1">
      <alignment horizontal="right" vertical="center"/>
      <protection hidden="1"/>
    </xf>
    <xf numFmtId="2" fontId="6" fillId="2" borderId="0" xfId="0" applyNumberFormat="1" applyFont="1" applyFill="1" applyAlignment="1" applyProtection="1">
      <alignment vertical="center"/>
      <protection hidden="1"/>
    </xf>
    <xf numFmtId="2" fontId="7" fillId="2" borderId="0" xfId="1" applyNumberFormat="1" applyFont="1" applyFill="1" applyAlignment="1" applyProtection="1">
      <alignment horizontal="center" vertical="center"/>
      <protection hidden="1"/>
    </xf>
    <xf numFmtId="2" fontId="4" fillId="2" borderId="0" xfId="1" applyNumberFormat="1" applyFont="1" applyFill="1" applyAlignment="1" applyProtection="1">
      <alignment horizontal="right" vertical="center"/>
      <protection hidden="1"/>
    </xf>
    <xf numFmtId="2" fontId="5" fillId="2" borderId="0" xfId="0" applyNumberFormat="1" applyFont="1" applyFill="1" applyAlignment="1" applyProtection="1">
      <alignment horizontal="right" vertical="center"/>
      <protection hidden="1"/>
    </xf>
    <xf numFmtId="0" fontId="4" fillId="2" borderId="0" xfId="1" applyFont="1" applyFill="1" applyAlignment="1" applyProtection="1">
      <alignment horizontal="right" vertical="center"/>
      <protection hidden="1"/>
    </xf>
    <xf numFmtId="2" fontId="4" fillId="2" borderId="0" xfId="1" applyNumberFormat="1" applyFont="1" applyFill="1" applyAlignment="1" applyProtection="1">
      <alignment horizontal="center" vertical="center"/>
      <protection hidden="1"/>
    </xf>
    <xf numFmtId="2" fontId="4" fillId="2" borderId="0" xfId="0" applyNumberFormat="1" applyFont="1" applyFill="1" applyAlignment="1" applyProtection="1">
      <alignment horizontal="right" vertical="center"/>
      <protection hidden="1"/>
    </xf>
    <xf numFmtId="165" fontId="5" fillId="2" borderId="0" xfId="5" applyNumberFormat="1" applyFont="1" applyFill="1" applyBorder="1" applyAlignment="1" applyProtection="1">
      <alignment horizontal="right" vertical="center"/>
      <protection hidden="1"/>
    </xf>
    <xf numFmtId="1" fontId="4" fillId="2" borderId="0" xfId="1" applyNumberFormat="1" applyFont="1" applyFill="1" applyAlignment="1" applyProtection="1">
      <alignment horizontal="right" vertical="center"/>
      <protection hidden="1"/>
    </xf>
    <xf numFmtId="2" fontId="4" fillId="2" borderId="0" xfId="1" applyNumberFormat="1" applyFont="1" applyFill="1" applyAlignment="1" applyProtection="1">
      <alignment horizontal="center" vertical="center" wrapText="1"/>
      <protection hidden="1"/>
    </xf>
    <xf numFmtId="1" fontId="4" fillId="2" borderId="0" xfId="1" applyNumberFormat="1" applyFont="1" applyFill="1" applyAlignment="1" applyProtection="1">
      <alignment horizontal="center" vertical="center"/>
      <protection hidden="1"/>
    </xf>
    <xf numFmtId="1" fontId="5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49" fontId="11" fillId="2" borderId="0" xfId="0" applyNumberFormat="1" applyFont="1" applyFill="1" applyAlignment="1" applyProtection="1">
      <alignment horizontal="center"/>
      <protection hidden="1"/>
    </xf>
    <xf numFmtId="164" fontId="5" fillId="2" borderId="0" xfId="5" applyNumberFormat="1" applyFont="1" applyFill="1" applyAlignment="1" applyProtection="1">
      <alignment horizontal="center" vertical="center"/>
      <protection hidden="1"/>
    </xf>
    <xf numFmtId="9" fontId="5" fillId="2" borderId="0" xfId="5" applyFont="1" applyFill="1" applyAlignment="1" applyProtection="1">
      <alignment horizontal="center" vertical="center"/>
      <protection hidden="1"/>
    </xf>
    <xf numFmtId="0" fontId="11" fillId="2" borderId="0" xfId="0" quotePrefix="1" applyFont="1" applyFill="1" applyAlignment="1" applyProtection="1">
      <alignment horizontal="center"/>
      <protection hidden="1"/>
    </xf>
    <xf numFmtId="0" fontId="5" fillId="2" borderId="0" xfId="0" applyFont="1" applyFill="1" applyProtection="1">
      <protection hidden="1"/>
    </xf>
    <xf numFmtId="0" fontId="4" fillId="2" borderId="1" xfId="1" applyFont="1" applyFill="1" applyBorder="1" applyAlignment="1" applyProtection="1">
      <alignment horizontal="center"/>
      <protection hidden="1"/>
    </xf>
    <xf numFmtId="0" fontId="4" fillId="2" borderId="2" xfId="1" applyFont="1" applyFill="1" applyBorder="1" applyAlignment="1" applyProtection="1">
      <alignment horizontal="center" wrapText="1"/>
      <protection hidden="1"/>
    </xf>
    <xf numFmtId="0" fontId="4" fillId="2" borderId="9" xfId="1" applyFont="1" applyFill="1" applyBorder="1" applyAlignment="1" applyProtection="1">
      <alignment horizontal="center"/>
      <protection hidden="1"/>
    </xf>
    <xf numFmtId="0" fontId="9" fillId="2" borderId="3" xfId="0" applyFont="1" applyFill="1" applyBorder="1" applyAlignment="1" applyProtection="1">
      <alignment horizontal="center"/>
      <protection hidden="1"/>
    </xf>
    <xf numFmtId="0" fontId="9" fillId="2" borderId="3" xfId="0" quotePrefix="1" applyFont="1" applyFill="1" applyBorder="1" applyAlignment="1" applyProtection="1">
      <alignment horizontal="center"/>
      <protection hidden="1"/>
    </xf>
    <xf numFmtId="0" fontId="4" fillId="2" borderId="5" xfId="1" applyFont="1" applyFill="1" applyBorder="1" applyAlignment="1" applyProtection="1">
      <alignment horizontal="center"/>
      <protection hidden="1"/>
    </xf>
    <xf numFmtId="0" fontId="5" fillId="2" borderId="0" xfId="0" quotePrefix="1" applyFont="1" applyFill="1" applyProtection="1">
      <protection hidden="1"/>
    </xf>
    <xf numFmtId="2" fontId="5" fillId="2" borderId="3" xfId="0" applyNumberFormat="1" applyFont="1" applyFill="1" applyBorder="1" applyAlignment="1" applyProtection="1">
      <alignment horizontal="center"/>
      <protection hidden="1"/>
    </xf>
    <xf numFmtId="165" fontId="0" fillId="2" borderId="3" xfId="0" applyNumberFormat="1" applyFill="1" applyBorder="1" applyAlignment="1" applyProtection="1">
      <alignment horizontal="center"/>
      <protection hidden="1"/>
    </xf>
    <xf numFmtId="9" fontId="5" fillId="2" borderId="0" xfId="5" applyFont="1" applyFill="1" applyBorder="1" applyProtection="1">
      <protection hidden="1"/>
    </xf>
    <xf numFmtId="0" fontId="4" fillId="2" borderId="0" xfId="1" applyFont="1" applyFill="1" applyProtection="1">
      <protection hidden="1"/>
    </xf>
    <xf numFmtId="0" fontId="4" fillId="2" borderId="0" xfId="1" applyFont="1" applyFill="1" applyAlignment="1" applyProtection="1">
      <alignment horizontal="center"/>
      <protection hidden="1"/>
    </xf>
    <xf numFmtId="0" fontId="4" fillId="2" borderId="4" xfId="1" applyFont="1" applyFill="1" applyBorder="1" applyAlignment="1" applyProtection="1">
      <alignment horizontal="center"/>
      <protection hidden="1"/>
    </xf>
    <xf numFmtId="0" fontId="4" fillId="2" borderId="3" xfId="1" applyFont="1" applyFill="1" applyBorder="1" applyAlignment="1" applyProtection="1">
      <alignment horizontal="center"/>
      <protection hidden="1"/>
    </xf>
    <xf numFmtId="166" fontId="4" fillId="2" borderId="4" xfId="5" applyNumberFormat="1" applyFont="1" applyFill="1" applyBorder="1" applyAlignment="1" applyProtection="1">
      <alignment horizontal="center"/>
      <protection hidden="1"/>
    </xf>
    <xf numFmtId="166" fontId="4" fillId="2" borderId="3" xfId="5" applyNumberFormat="1" applyFont="1" applyFill="1" applyBorder="1" applyAlignment="1" applyProtection="1">
      <alignment horizontal="center"/>
      <protection hidden="1"/>
    </xf>
    <xf numFmtId="166" fontId="5" fillId="2" borderId="0" xfId="0" applyNumberFormat="1" applyFont="1" applyFill="1" applyProtection="1">
      <protection hidden="1"/>
    </xf>
    <xf numFmtId="2" fontId="4" fillId="2" borderId="0" xfId="4" applyNumberFormat="1" applyFont="1" applyFill="1" applyBorder="1" applyAlignment="1" applyProtection="1">
      <alignment horizontal="center" vertical="center"/>
      <protection hidden="1"/>
    </xf>
    <xf numFmtId="0" fontId="4" fillId="2" borderId="1" xfId="1" applyFont="1" applyFill="1" applyBorder="1" applyAlignment="1" applyProtection="1">
      <alignment horizontal="center" wrapText="1"/>
      <protection hidden="1"/>
    </xf>
    <xf numFmtId="0" fontId="4" fillId="2" borderId="6" xfId="1" applyFont="1" applyFill="1" applyBorder="1" applyAlignment="1" applyProtection="1">
      <alignment horizontal="center"/>
      <protection hidden="1"/>
    </xf>
    <xf numFmtId="2" fontId="4" fillId="2" borderId="3" xfId="0" applyNumberFormat="1" applyFont="1" applyFill="1" applyBorder="1" applyAlignment="1" applyProtection="1">
      <alignment horizontal="center" vertical="center"/>
      <protection hidden="1"/>
    </xf>
    <xf numFmtId="165" fontId="4" fillId="2" borderId="7" xfId="1" applyNumberFormat="1" applyFont="1" applyFill="1" applyBorder="1" applyAlignment="1" applyProtection="1">
      <alignment horizontal="center"/>
      <protection hidden="1"/>
    </xf>
    <xf numFmtId="1" fontId="4" fillId="2" borderId="0" xfId="1" applyNumberFormat="1" applyFont="1" applyFill="1" applyAlignment="1" applyProtection="1">
      <alignment horizontal="center"/>
      <protection hidden="1"/>
    </xf>
    <xf numFmtId="1" fontId="10" fillId="2" borderId="0" xfId="1" applyNumberFormat="1" applyFon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center"/>
      <protection hidden="1"/>
    </xf>
    <xf numFmtId="0" fontId="9" fillId="2" borderId="0" xfId="0" applyFont="1" applyFill="1" applyAlignment="1">
      <alignment horizontal="center"/>
    </xf>
    <xf numFmtId="0" fontId="9" fillId="2" borderId="0" xfId="0" quotePrefix="1" applyFont="1" applyFill="1" applyAlignment="1">
      <alignment horizontal="center"/>
    </xf>
    <xf numFmtId="2" fontId="5" fillId="0" borderId="3" xfId="0" applyNumberFormat="1" applyFont="1" applyBorder="1" applyAlignment="1" applyProtection="1">
      <alignment horizontal="center"/>
      <protection hidden="1"/>
    </xf>
    <xf numFmtId="2" fontId="12" fillId="3" borderId="0" xfId="0" applyNumberFormat="1" applyFont="1" applyFill="1" applyAlignment="1">
      <alignment horizontal="center"/>
    </xf>
    <xf numFmtId="165" fontId="5" fillId="2" borderId="10" xfId="0" applyNumberFormat="1" applyFont="1" applyFill="1" applyBorder="1" applyAlignment="1" applyProtection="1">
      <alignment horizontal="center"/>
      <protection hidden="1"/>
    </xf>
    <xf numFmtId="0" fontId="7" fillId="2" borderId="8" xfId="1" applyFont="1" applyFill="1" applyBorder="1" applyProtection="1">
      <protection hidden="1"/>
    </xf>
    <xf numFmtId="0" fontId="7" fillId="2" borderId="12" xfId="1" applyFont="1" applyFill="1" applyBorder="1" applyProtection="1">
      <protection hidden="1"/>
    </xf>
    <xf numFmtId="2" fontId="4" fillId="2" borderId="3" xfId="0" applyNumberFormat="1" applyFont="1" applyFill="1" applyBorder="1" applyAlignment="1" applyProtection="1">
      <alignment horizontal="center"/>
      <protection hidden="1"/>
    </xf>
    <xf numFmtId="165" fontId="5" fillId="2" borderId="0" xfId="0" applyNumberFormat="1" applyFont="1" applyFill="1" applyAlignment="1" applyProtection="1">
      <alignment horizontal="right" vertical="center"/>
      <protection hidden="1"/>
    </xf>
    <xf numFmtId="2" fontId="7" fillId="2" borderId="11" xfId="1" applyNumberFormat="1" applyFont="1" applyFill="1" applyBorder="1" applyAlignment="1" applyProtection="1">
      <alignment horizontal="center"/>
      <protection hidden="1"/>
    </xf>
    <xf numFmtId="0" fontId="7" fillId="2" borderId="0" xfId="1" applyFont="1" applyFill="1" applyAlignment="1" applyProtection="1">
      <alignment horizontal="center"/>
      <protection hidden="1"/>
    </xf>
    <xf numFmtId="0" fontId="4" fillId="2" borderId="1" xfId="1" applyFont="1" applyFill="1" applyBorder="1" applyAlignment="1" applyProtection="1">
      <alignment horizontal="center" vertical="center"/>
      <protection hidden="1"/>
    </xf>
    <xf numFmtId="0" fontId="4" fillId="2" borderId="4" xfId="1" applyFont="1" applyFill="1" applyBorder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/>
      <protection hidden="1"/>
    </xf>
  </cellXfs>
  <cellStyles count="7">
    <cellStyle name="Normal" xfId="0" builtinId="0"/>
    <cellStyle name="Normal 2" xfId="1" xr:uid="{00000000-0005-0000-0000-000001000000}"/>
    <cellStyle name="Normal 2 2" xfId="6" xr:uid="{00000000-0005-0000-0000-000002000000}"/>
    <cellStyle name="Normal 3" xfId="2" xr:uid="{00000000-0005-0000-0000-000003000000}"/>
    <cellStyle name="Normal 4" xfId="3" xr:uid="{00000000-0005-0000-0000-000004000000}"/>
    <cellStyle name="Percent" xfId="5" builtinId="5"/>
    <cellStyle name="Percent 2" xfId="4" xr:uid="{00000000-0005-0000-0000-000006000000}"/>
  </cellStyles>
  <dxfs count="15"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5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TOC stap 1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'TOC stap 1'!$H$10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'TOC stap 1'!$C$11:$C$24</c:f>
              <c:numCache>
                <c:formatCode>General</c:formatCode>
                <c:ptCount val="14"/>
                <c:pt idx="0">
                  <c:v>193</c:v>
                </c:pt>
                <c:pt idx="1">
                  <c:v>223</c:v>
                </c:pt>
                <c:pt idx="2">
                  <c:v>225</c:v>
                </c:pt>
                <c:pt idx="3">
                  <c:v>295</c:v>
                </c:pt>
                <c:pt idx="4">
                  <c:v>339</c:v>
                </c:pt>
                <c:pt idx="5">
                  <c:v>509</c:v>
                </c:pt>
                <c:pt idx="6">
                  <c:v>512</c:v>
                </c:pt>
                <c:pt idx="7">
                  <c:v>551</c:v>
                </c:pt>
                <c:pt idx="8">
                  <c:v>579</c:v>
                </c:pt>
                <c:pt idx="9">
                  <c:v>591</c:v>
                </c:pt>
                <c:pt idx="10">
                  <c:v>644</c:v>
                </c:pt>
                <c:pt idx="11">
                  <c:v>689</c:v>
                </c:pt>
                <c:pt idx="12">
                  <c:v>744</c:v>
                </c:pt>
                <c:pt idx="13">
                  <c:v>904</c:v>
                </c:pt>
              </c:numCache>
            </c:numRef>
          </c:cat>
          <c:val>
            <c:numRef>
              <c:f>'TOC stap 1'!$H$11:$H$24</c:f>
              <c:numCache>
                <c:formatCode>0.000</c:formatCode>
                <c:ptCount val="14"/>
                <c:pt idx="0">
                  <c:v>1.0294362215200399</c:v>
                </c:pt>
                <c:pt idx="1">
                  <c:v>0.9828704473640445</c:v>
                </c:pt>
                <c:pt idx="2">
                  <c:v>1.0543821719607516</c:v>
                </c:pt>
                <c:pt idx="3">
                  <c:v>1.0344254116081821</c:v>
                </c:pt>
                <c:pt idx="4">
                  <c:v>0.98453351072675876</c:v>
                </c:pt>
                <c:pt idx="5">
                  <c:v>0.99451189090304326</c:v>
                </c:pt>
                <c:pt idx="6">
                  <c:v>0.97788125727590214</c:v>
                </c:pt>
                <c:pt idx="7">
                  <c:v>1.0161317146183269</c:v>
                </c:pt>
                <c:pt idx="8">
                  <c:v>0.99284882754032933</c:v>
                </c:pt>
                <c:pt idx="9">
                  <c:v>0.95626143356061855</c:v>
                </c:pt>
                <c:pt idx="10">
                  <c:v>0.95626143356061855</c:v>
                </c:pt>
                <c:pt idx="11">
                  <c:v>1.0111425245301846</c:v>
                </c:pt>
                <c:pt idx="12">
                  <c:v>0.98619657408947281</c:v>
                </c:pt>
                <c:pt idx="13">
                  <c:v>1.004490271079328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8-4BC2-A74A-C4A01FC5DBF1}"/>
            </c:ext>
          </c:extLst>
        </c:ser>
        <c:ser>
          <c:idx val="1"/>
          <c:order val="1"/>
          <c:tx>
            <c:strRef>
              <c:f>'TOC stap 1'!$I$10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'TOC stap 1'!$C$11:$C$24</c:f>
              <c:numCache>
                <c:formatCode>General</c:formatCode>
                <c:ptCount val="14"/>
                <c:pt idx="0">
                  <c:v>193</c:v>
                </c:pt>
                <c:pt idx="1">
                  <c:v>223</c:v>
                </c:pt>
                <c:pt idx="2">
                  <c:v>225</c:v>
                </c:pt>
                <c:pt idx="3">
                  <c:v>295</c:v>
                </c:pt>
                <c:pt idx="4">
                  <c:v>339</c:v>
                </c:pt>
                <c:pt idx="5">
                  <c:v>509</c:v>
                </c:pt>
                <c:pt idx="6">
                  <c:v>512</c:v>
                </c:pt>
                <c:pt idx="7">
                  <c:v>551</c:v>
                </c:pt>
                <c:pt idx="8">
                  <c:v>579</c:v>
                </c:pt>
                <c:pt idx="9">
                  <c:v>591</c:v>
                </c:pt>
                <c:pt idx="10">
                  <c:v>644</c:v>
                </c:pt>
                <c:pt idx="11">
                  <c:v>689</c:v>
                </c:pt>
                <c:pt idx="12">
                  <c:v>744</c:v>
                </c:pt>
                <c:pt idx="13">
                  <c:v>904</c:v>
                </c:pt>
              </c:numCache>
            </c:numRef>
          </c:cat>
          <c:val>
            <c:numRef>
              <c:f>'TOC stap 1'!$I$11:$I$24</c:f>
              <c:numCache>
                <c:formatCode>0.00</c:formatCode>
                <c:ptCount val="14"/>
                <c:pt idx="0">
                  <c:v>0.99783801762847157</c:v>
                </c:pt>
                <c:pt idx="1">
                  <c:v>0.99783801762847157</c:v>
                </c:pt>
                <c:pt idx="2">
                  <c:v>0.99783801762847157</c:v>
                </c:pt>
                <c:pt idx="3">
                  <c:v>0.99783801762847157</c:v>
                </c:pt>
                <c:pt idx="4">
                  <c:v>0.99783801762847157</c:v>
                </c:pt>
                <c:pt idx="5">
                  <c:v>0.99783801762847157</c:v>
                </c:pt>
                <c:pt idx="6">
                  <c:v>0.99783801762847157</c:v>
                </c:pt>
                <c:pt idx="7">
                  <c:v>0.99783801762847157</c:v>
                </c:pt>
                <c:pt idx="8">
                  <c:v>0.99783801762847157</c:v>
                </c:pt>
                <c:pt idx="9">
                  <c:v>0.99783801762847157</c:v>
                </c:pt>
                <c:pt idx="10">
                  <c:v>0.99783801762847157</c:v>
                </c:pt>
                <c:pt idx="11">
                  <c:v>0.99783801762847157</c:v>
                </c:pt>
                <c:pt idx="12">
                  <c:v>0.99783801762847157</c:v>
                </c:pt>
                <c:pt idx="13">
                  <c:v>0.99783801762847157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8-4BC2-A74A-C4A01FC5D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79328"/>
        <c:axId val="361381248"/>
      </c:lineChart>
      <c:catAx>
        <c:axId val="361379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1381248"/>
        <c:crosses val="autoZero"/>
        <c:auto val="1"/>
        <c:lblAlgn val="ctr"/>
        <c:lblOffset val="100"/>
        <c:noMultiLvlLbl val="1"/>
      </c:catAx>
      <c:valAx>
        <c:axId val="361381248"/>
        <c:scaling>
          <c:orientation val="minMax"/>
          <c:max val="1.1000000000000001"/>
          <c:min val="0.9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1379328"/>
        <c:crosses val="autoZero"/>
        <c:crossBetween val="midCat"/>
        <c:maj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TOC stap 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'TOC stap 2'!$H$10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'TOC stap 2'!$C$11:$C$24</c:f>
              <c:numCache>
                <c:formatCode>General</c:formatCode>
                <c:ptCount val="14"/>
                <c:pt idx="0">
                  <c:v>193</c:v>
                </c:pt>
                <c:pt idx="1">
                  <c:v>223</c:v>
                </c:pt>
                <c:pt idx="2">
                  <c:v>225</c:v>
                </c:pt>
                <c:pt idx="3">
                  <c:v>295</c:v>
                </c:pt>
                <c:pt idx="4">
                  <c:v>339</c:v>
                </c:pt>
                <c:pt idx="5">
                  <c:v>509</c:v>
                </c:pt>
                <c:pt idx="6">
                  <c:v>512</c:v>
                </c:pt>
                <c:pt idx="7">
                  <c:v>551</c:v>
                </c:pt>
                <c:pt idx="8">
                  <c:v>579</c:v>
                </c:pt>
                <c:pt idx="9">
                  <c:v>591</c:v>
                </c:pt>
                <c:pt idx="10">
                  <c:v>644</c:v>
                </c:pt>
                <c:pt idx="11">
                  <c:v>689</c:v>
                </c:pt>
                <c:pt idx="12">
                  <c:v>744</c:v>
                </c:pt>
                <c:pt idx="13">
                  <c:v>904</c:v>
                </c:pt>
              </c:numCache>
            </c:numRef>
          </c:cat>
          <c:val>
            <c:numRef>
              <c:f>'TOC stap 2'!$H$11:$H$24</c:f>
              <c:numCache>
                <c:formatCode>0.000</c:formatCode>
                <c:ptCount val="14"/>
                <c:pt idx="0">
                  <c:v>1.0346945041449187</c:v>
                </c:pt>
                <c:pt idx="1">
                  <c:v>0.98863985262511522</c:v>
                </c:pt>
                <c:pt idx="2">
                  <c:v>1.0807491556647222</c:v>
                </c:pt>
                <c:pt idx="3">
                  <c:v>1.0541398014532803</c:v>
                </c:pt>
                <c:pt idx="4">
                  <c:v>0.99785078292907581</c:v>
                </c:pt>
                <c:pt idx="5">
                  <c:v>1.0234367004400777</c:v>
                </c:pt>
                <c:pt idx="6">
                  <c:v>0.99785078292907581</c:v>
                </c:pt>
                <c:pt idx="7">
                  <c:v>1.0336710674444787</c:v>
                </c:pt>
                <c:pt idx="8">
                  <c:v>1.0039914031317163</c:v>
                </c:pt>
                <c:pt idx="9">
                  <c:v>1.000921093030396</c:v>
                </c:pt>
                <c:pt idx="10">
                  <c:v>1.0203663903387576</c:v>
                </c:pt>
                <c:pt idx="11">
                  <c:v>1.0275304472418383</c:v>
                </c:pt>
                <c:pt idx="12">
                  <c:v>1.0039914031317163</c:v>
                </c:pt>
                <c:pt idx="13">
                  <c:v>1.000921093030396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C-4477-AF47-087CE6915F09}"/>
            </c:ext>
          </c:extLst>
        </c:ser>
        <c:ser>
          <c:idx val="1"/>
          <c:order val="1"/>
          <c:tx>
            <c:strRef>
              <c:f>'TOC stap 2'!$I$10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'TOC stap 2'!$C$11:$C$24</c:f>
              <c:numCache>
                <c:formatCode>General</c:formatCode>
                <c:ptCount val="14"/>
                <c:pt idx="0">
                  <c:v>193</c:v>
                </c:pt>
                <c:pt idx="1">
                  <c:v>223</c:v>
                </c:pt>
                <c:pt idx="2">
                  <c:v>225</c:v>
                </c:pt>
                <c:pt idx="3">
                  <c:v>295</c:v>
                </c:pt>
                <c:pt idx="4">
                  <c:v>339</c:v>
                </c:pt>
                <c:pt idx="5">
                  <c:v>509</c:v>
                </c:pt>
                <c:pt idx="6">
                  <c:v>512</c:v>
                </c:pt>
                <c:pt idx="7">
                  <c:v>551</c:v>
                </c:pt>
                <c:pt idx="8">
                  <c:v>579</c:v>
                </c:pt>
                <c:pt idx="9">
                  <c:v>591</c:v>
                </c:pt>
                <c:pt idx="10">
                  <c:v>644</c:v>
                </c:pt>
                <c:pt idx="11">
                  <c:v>689</c:v>
                </c:pt>
                <c:pt idx="12">
                  <c:v>744</c:v>
                </c:pt>
                <c:pt idx="13">
                  <c:v>904</c:v>
                </c:pt>
              </c:numCache>
            </c:numRef>
          </c:cat>
          <c:val>
            <c:numRef>
              <c:f>'TOC stap 2'!$I$11:$I$24</c:f>
              <c:numCache>
                <c:formatCode>0.00</c:formatCode>
                <c:ptCount val="14"/>
                <c:pt idx="0">
                  <c:v>1.0170913928973493</c:v>
                </c:pt>
                <c:pt idx="1">
                  <c:v>1.0170913928973493</c:v>
                </c:pt>
                <c:pt idx="2">
                  <c:v>1.0170913928973493</c:v>
                </c:pt>
                <c:pt idx="3">
                  <c:v>1.0170913928973493</c:v>
                </c:pt>
                <c:pt idx="4">
                  <c:v>1.0170913928973493</c:v>
                </c:pt>
                <c:pt idx="5">
                  <c:v>1.0170913928973493</c:v>
                </c:pt>
                <c:pt idx="6">
                  <c:v>1.0170913928973493</c:v>
                </c:pt>
                <c:pt idx="7">
                  <c:v>1.0170913928973493</c:v>
                </c:pt>
                <c:pt idx="8">
                  <c:v>1.0170913928973493</c:v>
                </c:pt>
                <c:pt idx="9">
                  <c:v>1.0170913928973493</c:v>
                </c:pt>
                <c:pt idx="10">
                  <c:v>1.0170913928973493</c:v>
                </c:pt>
                <c:pt idx="11">
                  <c:v>1.0170913928973493</c:v>
                </c:pt>
                <c:pt idx="12">
                  <c:v>1.0170913928973493</c:v>
                </c:pt>
                <c:pt idx="13">
                  <c:v>1.0170913928973493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C-4477-AF47-087CE6915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640128"/>
        <c:axId val="362642048"/>
      </c:lineChart>
      <c:catAx>
        <c:axId val="36264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2642048"/>
        <c:crosses val="autoZero"/>
        <c:auto val="1"/>
        <c:lblAlgn val="ctr"/>
        <c:lblOffset val="100"/>
        <c:noMultiLvlLbl val="1"/>
      </c:catAx>
      <c:valAx>
        <c:axId val="362642048"/>
        <c:scaling>
          <c:orientation val="minMax"/>
          <c:min val="0.9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26401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TOC stap 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743531920891193E-2"/>
          <c:y val="0.14802723983826346"/>
          <c:w val="0.83480591995333819"/>
          <c:h val="0.68167837128467046"/>
        </c:manualLayout>
      </c:layout>
      <c:lineChart>
        <c:grouping val="standard"/>
        <c:varyColors val="0"/>
        <c:ser>
          <c:idx val="0"/>
          <c:order val="0"/>
          <c:tx>
            <c:strRef>
              <c:f>'TOC stap 3'!$H$10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'TOC stap 3'!$C$11:$C$24</c:f>
              <c:numCache>
                <c:formatCode>General</c:formatCode>
                <c:ptCount val="14"/>
                <c:pt idx="0">
                  <c:v>193</c:v>
                </c:pt>
                <c:pt idx="1">
                  <c:v>223</c:v>
                </c:pt>
                <c:pt idx="2">
                  <c:v>225</c:v>
                </c:pt>
                <c:pt idx="3">
                  <c:v>295</c:v>
                </c:pt>
                <c:pt idx="4">
                  <c:v>339</c:v>
                </c:pt>
                <c:pt idx="5">
                  <c:v>509</c:v>
                </c:pt>
                <c:pt idx="6">
                  <c:v>512</c:v>
                </c:pt>
                <c:pt idx="7">
                  <c:v>551</c:v>
                </c:pt>
                <c:pt idx="8">
                  <c:v>579</c:v>
                </c:pt>
                <c:pt idx="9">
                  <c:v>591</c:v>
                </c:pt>
                <c:pt idx="10">
                  <c:v>644</c:v>
                </c:pt>
                <c:pt idx="11">
                  <c:v>689</c:v>
                </c:pt>
                <c:pt idx="12">
                  <c:v>744</c:v>
                </c:pt>
                <c:pt idx="13">
                  <c:v>904</c:v>
                </c:pt>
              </c:numCache>
            </c:numRef>
          </c:cat>
          <c:val>
            <c:numRef>
              <c:f>'TOC stap 3'!$H$11:$H$24</c:f>
              <c:numCache>
                <c:formatCode>0.000</c:formatCode>
                <c:ptCount val="14"/>
                <c:pt idx="0">
                  <c:v>1.0626923699983801</c:v>
                </c:pt>
                <c:pt idx="1">
                  <c:v>0.98277444786435553</c:v>
                </c:pt>
                <c:pt idx="2">
                  <c:v>1.0227334089313678</c:v>
                </c:pt>
                <c:pt idx="3">
                  <c:v>1.5173605486257358</c:v>
                </c:pt>
                <c:pt idx="4">
                  <c:v>0.99897402667530644</c:v>
                </c:pt>
                <c:pt idx="5">
                  <c:v>0.98277444786435553</c:v>
                </c:pt>
                <c:pt idx="6">
                  <c:v>0.99357416707165613</c:v>
                </c:pt>
                <c:pt idx="7">
                  <c:v>1.0367730439008587</c:v>
                </c:pt>
                <c:pt idx="8">
                  <c:v>1.0038339003185919</c:v>
                </c:pt>
                <c:pt idx="9">
                  <c:v>0.99951401263567152</c:v>
                </c:pt>
                <c:pt idx="10">
                  <c:v>0.91743614666018691</c:v>
                </c:pt>
                <c:pt idx="11">
                  <c:v>1.0745720611264107</c:v>
                </c:pt>
                <c:pt idx="12">
                  <c:v>1.0151736054862572</c:v>
                </c:pt>
                <c:pt idx="13">
                  <c:v>1.0011339705167666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6-4F7A-BD24-8ADC04B8E54A}"/>
            </c:ext>
          </c:extLst>
        </c:ser>
        <c:ser>
          <c:idx val="1"/>
          <c:order val="1"/>
          <c:tx>
            <c:strRef>
              <c:f>'TOC stap 3'!$I$10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'TOC stap 3'!$C$11:$C$24</c:f>
              <c:numCache>
                <c:formatCode>General</c:formatCode>
                <c:ptCount val="14"/>
                <c:pt idx="0">
                  <c:v>193</c:v>
                </c:pt>
                <c:pt idx="1">
                  <c:v>223</c:v>
                </c:pt>
                <c:pt idx="2">
                  <c:v>225</c:v>
                </c:pt>
                <c:pt idx="3">
                  <c:v>295</c:v>
                </c:pt>
                <c:pt idx="4">
                  <c:v>339</c:v>
                </c:pt>
                <c:pt idx="5">
                  <c:v>509</c:v>
                </c:pt>
                <c:pt idx="6">
                  <c:v>512</c:v>
                </c:pt>
                <c:pt idx="7">
                  <c:v>551</c:v>
                </c:pt>
                <c:pt idx="8">
                  <c:v>579</c:v>
                </c:pt>
                <c:pt idx="9">
                  <c:v>591</c:v>
                </c:pt>
                <c:pt idx="10">
                  <c:v>644</c:v>
                </c:pt>
                <c:pt idx="11">
                  <c:v>689</c:v>
                </c:pt>
                <c:pt idx="12">
                  <c:v>744</c:v>
                </c:pt>
                <c:pt idx="13">
                  <c:v>904</c:v>
                </c:pt>
              </c:numCache>
            </c:numRef>
          </c:cat>
          <c:val>
            <c:numRef>
              <c:f>'TOC stap 3'!$I$11:$I$24</c:f>
              <c:numCache>
                <c:formatCode>0.00</c:formatCode>
                <c:ptCount val="14"/>
                <c:pt idx="0">
                  <c:v>1.0146336195258923</c:v>
                </c:pt>
                <c:pt idx="1">
                  <c:v>1.0146336195258923</c:v>
                </c:pt>
                <c:pt idx="2">
                  <c:v>1.0146336195258923</c:v>
                </c:pt>
                <c:pt idx="3">
                  <c:v>1.0146336195258923</c:v>
                </c:pt>
                <c:pt idx="4">
                  <c:v>1.0146336195258923</c:v>
                </c:pt>
                <c:pt idx="5">
                  <c:v>1.0146336195258923</c:v>
                </c:pt>
                <c:pt idx="6">
                  <c:v>1.0146336195258923</c:v>
                </c:pt>
                <c:pt idx="7">
                  <c:v>1.0146336195258923</c:v>
                </c:pt>
                <c:pt idx="8">
                  <c:v>1.0146336195258923</c:v>
                </c:pt>
                <c:pt idx="9">
                  <c:v>1.0146336195258923</c:v>
                </c:pt>
                <c:pt idx="10">
                  <c:v>1.0146336195258923</c:v>
                </c:pt>
                <c:pt idx="11">
                  <c:v>1.0146336195258923</c:v>
                </c:pt>
                <c:pt idx="12">
                  <c:v>1.0146336195258923</c:v>
                </c:pt>
                <c:pt idx="13">
                  <c:v>1.0146336195258923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6-4F7A-BD24-8ADC04B8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672128"/>
        <c:axId val="362674048"/>
      </c:lineChart>
      <c:catAx>
        <c:axId val="36267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2674048"/>
        <c:crosses val="autoZero"/>
        <c:auto val="1"/>
        <c:lblAlgn val="ctr"/>
        <c:lblOffset val="100"/>
        <c:noMultiLvlLbl val="1"/>
      </c:catAx>
      <c:valAx>
        <c:axId val="362674048"/>
        <c:scaling>
          <c:orientation val="minMax"/>
          <c:min val="0.8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26721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94248150466915"/>
          <c:y val="0.45310716883281149"/>
          <c:w val="0.10963168058409092"/>
          <c:h val="0.1161954273788065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TOC stap 13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'TOC stap 13'!$H$10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'TOC stap 13'!$C$11:$C$24</c:f>
              <c:numCache>
                <c:formatCode>General</c:formatCode>
                <c:ptCount val="14"/>
                <c:pt idx="0">
                  <c:v>193</c:v>
                </c:pt>
                <c:pt idx="1">
                  <c:v>223</c:v>
                </c:pt>
                <c:pt idx="2">
                  <c:v>225</c:v>
                </c:pt>
                <c:pt idx="3">
                  <c:v>295</c:v>
                </c:pt>
                <c:pt idx="4">
                  <c:v>339</c:v>
                </c:pt>
                <c:pt idx="5">
                  <c:v>509</c:v>
                </c:pt>
                <c:pt idx="6">
                  <c:v>512</c:v>
                </c:pt>
                <c:pt idx="7">
                  <c:v>551</c:v>
                </c:pt>
                <c:pt idx="8">
                  <c:v>579</c:v>
                </c:pt>
                <c:pt idx="9">
                  <c:v>591</c:v>
                </c:pt>
                <c:pt idx="10">
                  <c:v>644</c:v>
                </c:pt>
                <c:pt idx="11">
                  <c:v>689</c:v>
                </c:pt>
                <c:pt idx="12">
                  <c:v>744</c:v>
                </c:pt>
                <c:pt idx="13">
                  <c:v>904</c:v>
                </c:pt>
              </c:numCache>
            </c:numRef>
          </c:cat>
          <c:val>
            <c:numRef>
              <c:f>'TOC stap 13'!$H$11:$H$24</c:f>
              <c:numCache>
                <c:formatCode>0.000</c:formatCode>
                <c:ptCount val="14"/>
                <c:pt idx="0">
                  <c:v>1.0295773206427183</c:v>
                </c:pt>
                <c:pt idx="1">
                  <c:v>0.96714768191587352</c:v>
                </c:pt>
                <c:pt idx="2">
                  <c:v>1.1288506805854057</c:v>
                </c:pt>
                <c:pt idx="3">
                  <c:v>1.0746085354620818</c:v>
                </c:pt>
                <c:pt idx="4">
                  <c:v>0.99580390952819575</c:v>
                </c:pt>
                <c:pt idx="5">
                  <c:v>1.4532801146249106</c:v>
                </c:pt>
                <c:pt idx="6">
                  <c:v>1.0234367004400777</c:v>
                </c:pt>
                <c:pt idx="7">
                  <c:v>1.0848429024664825</c:v>
                </c:pt>
                <c:pt idx="8">
                  <c:v>1.0060382765325964</c:v>
                </c:pt>
                <c:pt idx="9">
                  <c:v>1.0111554600347969</c:v>
                </c:pt>
                <c:pt idx="10">
                  <c:v>1.0930303960700032</c:v>
                </c:pt>
                <c:pt idx="11">
                  <c:v>1.0439054344488794</c:v>
                </c:pt>
                <c:pt idx="12">
                  <c:v>1.0234367004400777</c:v>
                </c:pt>
                <c:pt idx="13">
                  <c:v>1.0346945041449187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7-4589-9C6A-556464D11D36}"/>
            </c:ext>
          </c:extLst>
        </c:ser>
        <c:ser>
          <c:idx val="1"/>
          <c:order val="1"/>
          <c:tx>
            <c:strRef>
              <c:f>'TOC stap 13'!$I$10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'TOC stap 13'!$C$11:$C$24</c:f>
              <c:numCache>
                <c:formatCode>General</c:formatCode>
                <c:ptCount val="14"/>
                <c:pt idx="0">
                  <c:v>193</c:v>
                </c:pt>
                <c:pt idx="1">
                  <c:v>223</c:v>
                </c:pt>
                <c:pt idx="2">
                  <c:v>225</c:v>
                </c:pt>
                <c:pt idx="3">
                  <c:v>295</c:v>
                </c:pt>
                <c:pt idx="4">
                  <c:v>339</c:v>
                </c:pt>
                <c:pt idx="5">
                  <c:v>509</c:v>
                </c:pt>
                <c:pt idx="6">
                  <c:v>512</c:v>
                </c:pt>
                <c:pt idx="7">
                  <c:v>551</c:v>
                </c:pt>
                <c:pt idx="8">
                  <c:v>579</c:v>
                </c:pt>
                <c:pt idx="9">
                  <c:v>591</c:v>
                </c:pt>
                <c:pt idx="10">
                  <c:v>644</c:v>
                </c:pt>
                <c:pt idx="11">
                  <c:v>689</c:v>
                </c:pt>
                <c:pt idx="12">
                  <c:v>744</c:v>
                </c:pt>
                <c:pt idx="13">
                  <c:v>904</c:v>
                </c:pt>
              </c:numCache>
            </c:numRef>
          </c:cat>
          <c:val>
            <c:numRef>
              <c:f>'TOC stap 13'!$I$11:$I$24</c:f>
              <c:numCache>
                <c:formatCode>0.00</c:formatCode>
                <c:ptCount val="14"/>
                <c:pt idx="0">
                  <c:v>1.0459523078497597</c:v>
                </c:pt>
                <c:pt idx="1">
                  <c:v>1.0459523078497597</c:v>
                </c:pt>
                <c:pt idx="2">
                  <c:v>1.0459523078497597</c:v>
                </c:pt>
                <c:pt idx="3">
                  <c:v>1.0459523078497597</c:v>
                </c:pt>
                <c:pt idx="4">
                  <c:v>1.0459523078497597</c:v>
                </c:pt>
                <c:pt idx="5">
                  <c:v>1.0459523078497597</c:v>
                </c:pt>
                <c:pt idx="6">
                  <c:v>1.0459523078497597</c:v>
                </c:pt>
                <c:pt idx="7">
                  <c:v>1.0459523078497597</c:v>
                </c:pt>
                <c:pt idx="8">
                  <c:v>1.0459523078497597</c:v>
                </c:pt>
                <c:pt idx="9">
                  <c:v>1.0459523078497597</c:v>
                </c:pt>
                <c:pt idx="10">
                  <c:v>1.0459523078497597</c:v>
                </c:pt>
                <c:pt idx="11">
                  <c:v>1.0459523078497597</c:v>
                </c:pt>
                <c:pt idx="12">
                  <c:v>1.0459523078497597</c:v>
                </c:pt>
                <c:pt idx="13">
                  <c:v>1.0459523078497597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7-4589-9C6A-556464D11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802176"/>
        <c:axId val="362824832"/>
      </c:lineChart>
      <c:catAx>
        <c:axId val="3628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362824832"/>
        <c:crosses val="autoZero"/>
        <c:auto val="1"/>
        <c:lblAlgn val="ctr"/>
        <c:lblOffset val="100"/>
        <c:noMultiLvlLbl val="1"/>
      </c:catAx>
      <c:valAx>
        <c:axId val="362824832"/>
        <c:scaling>
          <c:orientation val="minMax"/>
          <c:min val="0.8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28021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583407</xdr:colOff>
      <xdr:row>8</xdr:row>
      <xdr:rowOff>321468</xdr:rowOff>
    </xdr:from>
    <xdr:to>
      <xdr:col>21</xdr:col>
      <xdr:colOff>94125</xdr:colOff>
      <xdr:row>24</xdr:row>
      <xdr:rowOff>188531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547688</xdr:colOff>
      <xdr:row>8</xdr:row>
      <xdr:rowOff>321468</xdr:rowOff>
    </xdr:from>
    <xdr:to>
      <xdr:col>21</xdr:col>
      <xdr:colOff>58407</xdr:colOff>
      <xdr:row>24</xdr:row>
      <xdr:rowOff>188531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559595</xdr:colOff>
      <xdr:row>8</xdr:row>
      <xdr:rowOff>333371</xdr:rowOff>
    </xdr:from>
    <xdr:to>
      <xdr:col>21</xdr:col>
      <xdr:colOff>70313</xdr:colOff>
      <xdr:row>24</xdr:row>
      <xdr:rowOff>200434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571499</xdr:colOff>
      <xdr:row>8</xdr:row>
      <xdr:rowOff>373855</xdr:rowOff>
    </xdr:from>
    <xdr:to>
      <xdr:col>21</xdr:col>
      <xdr:colOff>82218</xdr:colOff>
      <xdr:row>25</xdr:row>
      <xdr:rowOff>38512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zoomScale="80" zoomScaleNormal="80" workbookViewId="0">
      <selection activeCell="H20" sqref="H20"/>
    </sheetView>
  </sheetViews>
  <sheetFormatPr defaultRowHeight="15.75" x14ac:dyDescent="0.25"/>
  <cols>
    <col min="1" max="2" width="8.7109375" style="1" customWidth="1"/>
    <col min="3" max="3" width="23.85546875" style="1" customWidth="1"/>
    <col min="4" max="4" width="11.5703125" style="1" bestFit="1" customWidth="1"/>
    <col min="5" max="5" width="13" style="1" bestFit="1" customWidth="1"/>
    <col min="6" max="6" width="17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10" x14ac:dyDescent="0.25">
      <c r="C1" s="2" t="s">
        <v>3</v>
      </c>
      <c r="D1" s="3" t="s">
        <v>7</v>
      </c>
      <c r="E1" s="3"/>
      <c r="F1" s="4"/>
    </row>
    <row r="2" spans="1:10" ht="18" x14ac:dyDescent="0.25">
      <c r="C2" s="5" t="s">
        <v>2</v>
      </c>
      <c r="D2" s="6">
        <v>60.13</v>
      </c>
      <c r="E2" s="1" t="s">
        <v>25</v>
      </c>
    </row>
    <row r="3" spans="1:10" ht="18" x14ac:dyDescent="0.25">
      <c r="C3" s="5" t="s">
        <v>20</v>
      </c>
      <c r="D3" s="6">
        <v>60</v>
      </c>
      <c r="E3" s="1" t="s">
        <v>25</v>
      </c>
      <c r="F3" s="8"/>
    </row>
    <row r="4" spans="1:10" ht="18" x14ac:dyDescent="0.25">
      <c r="C4" s="5" t="s">
        <v>21</v>
      </c>
      <c r="D4" s="7">
        <v>1.84</v>
      </c>
      <c r="E4" s="1" t="s">
        <v>25</v>
      </c>
      <c r="F4" s="8"/>
    </row>
    <row r="5" spans="1:10" x14ac:dyDescent="0.25">
      <c r="C5" s="5" t="s">
        <v>22</v>
      </c>
      <c r="D5" s="10">
        <f>(D4/D3)*100</f>
        <v>3.0666666666666669</v>
      </c>
      <c r="E5" s="1" t="s">
        <v>1</v>
      </c>
      <c r="F5" s="8"/>
    </row>
    <row r="6" spans="1:10" x14ac:dyDescent="0.25">
      <c r="C6" s="5" t="s">
        <v>4</v>
      </c>
      <c r="D6" s="11">
        <v>14</v>
      </c>
      <c r="E6" s="8"/>
      <c r="F6" s="8"/>
    </row>
    <row r="7" spans="1:10" x14ac:dyDescent="0.25">
      <c r="C7" s="8"/>
      <c r="D7" s="8"/>
      <c r="E7" s="8"/>
      <c r="F7" s="8"/>
    </row>
    <row r="8" spans="1:10" x14ac:dyDescent="0.25">
      <c r="C8" s="8"/>
      <c r="D8" s="8"/>
      <c r="E8" s="8"/>
      <c r="F8" s="8"/>
    </row>
    <row r="9" spans="1:10" ht="31.5" x14ac:dyDescent="0.25">
      <c r="C9" s="8" t="s">
        <v>0</v>
      </c>
      <c r="D9" s="8" t="s">
        <v>11</v>
      </c>
      <c r="E9" s="12" t="s">
        <v>5</v>
      </c>
      <c r="F9" s="12" t="s">
        <v>6</v>
      </c>
    </row>
    <row r="10" spans="1:10" x14ac:dyDescent="0.25">
      <c r="A10" s="13"/>
      <c r="C10" s="14"/>
      <c r="D10" s="8"/>
      <c r="E10" s="8"/>
      <c r="F10" s="8"/>
      <c r="H10" s="1" t="s">
        <v>13</v>
      </c>
      <c r="I10" s="1" t="s">
        <v>26</v>
      </c>
    </row>
    <row r="11" spans="1:10" x14ac:dyDescent="0.25">
      <c r="C11" s="15">
        <v>193</v>
      </c>
      <c r="D11" s="16">
        <v>61.9</v>
      </c>
      <c r="E11" s="49">
        <v>1.03</v>
      </c>
      <c r="F11" s="13">
        <f t="shared" ref="F11:F19" si="0">((D11-$D$2)/$D$2)*100</f>
        <v>2.9436221520039845</v>
      </c>
      <c r="H11" s="17">
        <f t="shared" ref="H11:H19" si="1">(100+F11)/100</f>
        <v>1.0294362215200399</v>
      </c>
      <c r="I11" s="1">
        <f t="shared" ref="I11:I24" si="2">1+($D$3-$D$2)/$D$2</f>
        <v>0.99783801762847157</v>
      </c>
      <c r="J11" s="18"/>
    </row>
    <row r="12" spans="1:10" x14ac:dyDescent="0.25">
      <c r="C12" s="15">
        <v>223</v>
      </c>
      <c r="D12" s="16">
        <v>59.1</v>
      </c>
      <c r="E12" s="49">
        <v>-0.49</v>
      </c>
      <c r="F12" s="13">
        <f t="shared" si="0"/>
        <v>-1.7129552635955447</v>
      </c>
      <c r="H12" s="17">
        <f t="shared" si="1"/>
        <v>0.9828704473640445</v>
      </c>
      <c r="I12" s="1">
        <f t="shared" si="2"/>
        <v>0.99783801762847157</v>
      </c>
      <c r="J12" s="18"/>
    </row>
    <row r="13" spans="1:10" x14ac:dyDescent="0.25">
      <c r="C13" s="15">
        <v>225</v>
      </c>
      <c r="D13" s="16">
        <v>63.4</v>
      </c>
      <c r="E13" s="49">
        <v>1.85</v>
      </c>
      <c r="F13" s="13">
        <f t="shared" si="0"/>
        <v>5.438217196075164</v>
      </c>
      <c r="H13" s="17">
        <f t="shared" si="1"/>
        <v>1.0543821719607516</v>
      </c>
      <c r="I13" s="1">
        <f t="shared" si="2"/>
        <v>0.99783801762847157</v>
      </c>
      <c r="J13" s="18"/>
    </row>
    <row r="14" spans="1:10" x14ac:dyDescent="0.25">
      <c r="C14" s="15">
        <v>295</v>
      </c>
      <c r="D14" s="16">
        <v>62.2</v>
      </c>
      <c r="E14" s="49">
        <v>1.2</v>
      </c>
      <c r="F14" s="13">
        <f t="shared" si="0"/>
        <v>3.4425411608182279</v>
      </c>
      <c r="H14" s="17">
        <f t="shared" si="1"/>
        <v>1.0344254116081821</v>
      </c>
      <c r="I14" s="1">
        <f t="shared" si="2"/>
        <v>0.99783801762847157</v>
      </c>
      <c r="J14" s="18"/>
    </row>
    <row r="15" spans="1:10" x14ac:dyDescent="0.25">
      <c r="C15" s="19">
        <v>339</v>
      </c>
      <c r="D15" s="16">
        <v>59.2</v>
      </c>
      <c r="E15" s="49">
        <v>-0.44</v>
      </c>
      <c r="F15" s="13">
        <f t="shared" si="0"/>
        <v>-1.5466489273241304</v>
      </c>
      <c r="H15" s="17">
        <f t="shared" si="1"/>
        <v>0.98453351072675876</v>
      </c>
      <c r="I15" s="1">
        <f t="shared" si="2"/>
        <v>0.99783801762847157</v>
      </c>
      <c r="J15" s="18"/>
    </row>
    <row r="16" spans="1:10" x14ac:dyDescent="0.25">
      <c r="C16" s="15">
        <v>509</v>
      </c>
      <c r="D16" s="16">
        <v>59.8</v>
      </c>
      <c r="E16" s="49">
        <v>-0.11</v>
      </c>
      <c r="F16" s="13">
        <f t="shared" si="0"/>
        <v>-0.54881090969566837</v>
      </c>
      <c r="H16" s="17">
        <f t="shared" si="1"/>
        <v>0.99451189090304326</v>
      </c>
      <c r="I16" s="1">
        <f t="shared" si="2"/>
        <v>0.99783801762847157</v>
      </c>
      <c r="J16" s="18"/>
    </row>
    <row r="17" spans="3:10" x14ac:dyDescent="0.25">
      <c r="C17" s="15">
        <v>512</v>
      </c>
      <c r="D17" s="16">
        <v>58.8</v>
      </c>
      <c r="E17" s="49">
        <v>-0.66</v>
      </c>
      <c r="F17" s="13">
        <f t="shared" si="0"/>
        <v>-2.2118742724097875</v>
      </c>
      <c r="H17" s="17">
        <f t="shared" si="1"/>
        <v>0.97788125727590214</v>
      </c>
      <c r="I17" s="1">
        <f t="shared" si="2"/>
        <v>0.99783801762847157</v>
      </c>
      <c r="J17" s="18"/>
    </row>
    <row r="18" spans="3:10" x14ac:dyDescent="0.25">
      <c r="C18" s="15">
        <v>551</v>
      </c>
      <c r="D18" s="16">
        <v>61.1</v>
      </c>
      <c r="E18" s="49">
        <v>0.6</v>
      </c>
      <c r="F18" s="13">
        <f t="shared" si="0"/>
        <v>1.613171461832694</v>
      </c>
      <c r="H18" s="17">
        <f t="shared" si="1"/>
        <v>1.0161317146183269</v>
      </c>
      <c r="I18" s="1">
        <f t="shared" si="2"/>
        <v>0.99783801762847157</v>
      </c>
    </row>
    <row r="19" spans="3:10" x14ac:dyDescent="0.25">
      <c r="C19" s="15">
        <v>579</v>
      </c>
      <c r="D19" s="16">
        <v>59.7</v>
      </c>
      <c r="E19" s="49">
        <v>-0.17</v>
      </c>
      <c r="F19" s="13">
        <f t="shared" si="0"/>
        <v>-0.71511724596707082</v>
      </c>
      <c r="H19" s="17">
        <f t="shared" si="1"/>
        <v>0.99284882754032933</v>
      </c>
      <c r="I19" s="1">
        <f t="shared" si="2"/>
        <v>0.99783801762847157</v>
      </c>
    </row>
    <row r="20" spans="3:10" x14ac:dyDescent="0.25">
      <c r="C20" s="15">
        <v>591</v>
      </c>
      <c r="D20" s="16">
        <v>57.5</v>
      </c>
      <c r="E20" s="49">
        <v>-1.36</v>
      </c>
      <c r="F20" s="13">
        <f t="shared" ref="F20:F24" si="3">((D20-$D$2)/$D$2)*100</f>
        <v>-4.3738566439381374</v>
      </c>
      <c r="H20" s="17">
        <f t="shared" ref="H20:H24" si="4">(100+F20)/100</f>
        <v>0.95626143356061855</v>
      </c>
      <c r="I20" s="1">
        <f t="shared" si="2"/>
        <v>0.99783801762847157</v>
      </c>
    </row>
    <row r="21" spans="3:10" x14ac:dyDescent="0.25">
      <c r="C21" s="15">
        <v>644</v>
      </c>
      <c r="D21" s="16">
        <v>57.5</v>
      </c>
      <c r="E21" s="49">
        <v>-1.36</v>
      </c>
      <c r="F21" s="13">
        <f t="shared" si="3"/>
        <v>-4.3738566439381374</v>
      </c>
      <c r="H21" s="17">
        <f t="shared" si="4"/>
        <v>0.95626143356061855</v>
      </c>
      <c r="I21" s="1">
        <f t="shared" si="2"/>
        <v>0.99783801762847157</v>
      </c>
    </row>
    <row r="22" spans="3:10" x14ac:dyDescent="0.25">
      <c r="C22" s="15">
        <v>689</v>
      </c>
      <c r="D22" s="16">
        <v>60.8</v>
      </c>
      <c r="E22" s="49">
        <v>0.43</v>
      </c>
      <c r="F22" s="13">
        <f t="shared" si="3"/>
        <v>1.114252453018451</v>
      </c>
      <c r="H22" s="17">
        <f t="shared" si="4"/>
        <v>1.0111425245301846</v>
      </c>
      <c r="I22" s="1">
        <f t="shared" si="2"/>
        <v>0.99783801762847157</v>
      </c>
    </row>
    <row r="23" spans="3:10" x14ac:dyDescent="0.25">
      <c r="C23" s="15">
        <v>744</v>
      </c>
      <c r="D23" s="16">
        <v>59.3</v>
      </c>
      <c r="E23" s="49">
        <v>-0.38</v>
      </c>
      <c r="F23" s="13">
        <f t="shared" si="3"/>
        <v>-1.3803425910527281</v>
      </c>
      <c r="H23" s="17">
        <f t="shared" si="4"/>
        <v>0.98619657408947281</v>
      </c>
      <c r="I23" s="1">
        <f t="shared" si="2"/>
        <v>0.99783801762847157</v>
      </c>
    </row>
    <row r="24" spans="3:10" x14ac:dyDescent="0.25">
      <c r="C24" s="15">
        <v>904</v>
      </c>
      <c r="D24" s="16">
        <v>60.4</v>
      </c>
      <c r="E24" s="49">
        <v>0.22</v>
      </c>
      <c r="F24" s="13">
        <f t="shared" si="3"/>
        <v>0.44902710793280559</v>
      </c>
      <c r="H24" s="17">
        <f t="shared" si="4"/>
        <v>1.004490271079328</v>
      </c>
      <c r="I24" s="1">
        <f t="shared" si="2"/>
        <v>0.99783801762847157</v>
      </c>
    </row>
  </sheetData>
  <sheetProtection algorithmName="SHA-512" hashValue="Hq+ZLinKn2JGkeZy7Oc3pyVlHZbx+sI4oQmhA3Mp89hs6zPVwsA1lGK+J7teDyKoehDWXjnaoomS18EMnfDV8A==" saltValue="Rht87E4x05bdKUB2Gnor4w==" spinCount="100000" sheet="1" objects="1" scenarios="1" selectLockedCells="1" selectUnlockedCells="1"/>
  <sortState xmlns:xlrd2="http://schemas.microsoft.com/office/spreadsheetml/2017/richdata2" ref="C11:E19">
    <sortCondition ref="C11:C19"/>
  </sortState>
  <conditionalFormatting sqref="E11:E24">
    <cfRule type="cellIs" dxfId="14" priority="1" stopIfTrue="1" operator="between">
      <formula>-2</formula>
      <formula>2</formula>
    </cfRule>
    <cfRule type="cellIs" dxfId="13" priority="2" stopIfTrue="1" operator="between">
      <formula>-3</formula>
      <formula>3</formula>
    </cfRule>
    <cfRule type="cellIs" dxfId="12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zoomScale="80" zoomScaleNormal="80" workbookViewId="0">
      <selection activeCell="A24" sqref="A24:XFD24"/>
    </sheetView>
  </sheetViews>
  <sheetFormatPr defaultRowHeight="15.75" x14ac:dyDescent="0.25"/>
  <cols>
    <col min="1" max="2" width="8.7109375" style="1" customWidth="1"/>
    <col min="3" max="3" width="23.85546875" style="1" customWidth="1"/>
    <col min="4" max="4" width="11.5703125" style="1" bestFit="1" customWidth="1"/>
    <col min="5" max="5" width="13" style="1" bestFit="1" customWidth="1"/>
    <col min="6" max="6" width="16.42578125" style="1" customWidth="1"/>
    <col min="7" max="7" width="9.140625" style="1"/>
    <col min="8" max="8" width="14.85546875" style="1" bestFit="1" customWidth="1"/>
    <col min="9" max="16384" width="9.140625" style="1"/>
  </cols>
  <sheetData>
    <row r="1" spans="1:10" x14ac:dyDescent="0.25">
      <c r="C1" s="2" t="s">
        <v>3</v>
      </c>
      <c r="D1" s="3" t="s">
        <v>8</v>
      </c>
      <c r="E1" s="3"/>
      <c r="F1" s="4"/>
    </row>
    <row r="2" spans="1:10" ht="18" x14ac:dyDescent="0.25">
      <c r="C2" s="5" t="s">
        <v>2</v>
      </c>
      <c r="D2" s="6">
        <v>97.71</v>
      </c>
      <c r="E2" s="1" t="s">
        <v>25</v>
      </c>
    </row>
    <row r="3" spans="1:10" ht="18" x14ac:dyDescent="0.25">
      <c r="C3" s="5" t="s">
        <v>20</v>
      </c>
      <c r="D3" s="7">
        <v>99.38</v>
      </c>
      <c r="E3" s="1" t="s">
        <v>25</v>
      </c>
      <c r="F3" s="8"/>
    </row>
    <row r="4" spans="1:10" ht="18" x14ac:dyDescent="0.25">
      <c r="C4" s="5" t="s">
        <v>21</v>
      </c>
      <c r="D4" s="9">
        <v>2.3199999999999998</v>
      </c>
      <c r="E4" s="1" t="s">
        <v>25</v>
      </c>
      <c r="F4" s="8"/>
    </row>
    <row r="5" spans="1:10" x14ac:dyDescent="0.25">
      <c r="C5" s="5" t="s">
        <v>22</v>
      </c>
      <c r="D5" s="10">
        <f>(D4/D3)*100</f>
        <v>2.3344737371704567</v>
      </c>
      <c r="E5" s="1" t="s">
        <v>1</v>
      </c>
      <c r="F5" s="8"/>
    </row>
    <row r="6" spans="1:10" x14ac:dyDescent="0.25">
      <c r="C6" s="5" t="s">
        <v>4</v>
      </c>
      <c r="D6" s="11">
        <f>COUNTA(E11:E29)</f>
        <v>14</v>
      </c>
      <c r="E6" s="8"/>
      <c r="F6" s="8"/>
    </row>
    <row r="7" spans="1:10" x14ac:dyDescent="0.25">
      <c r="C7" s="8"/>
      <c r="D7" s="8"/>
      <c r="E7" s="8"/>
      <c r="F7" s="8"/>
    </row>
    <row r="8" spans="1:10" x14ac:dyDescent="0.25">
      <c r="C8" s="8"/>
      <c r="D8" s="8"/>
      <c r="E8" s="8"/>
      <c r="F8" s="8"/>
    </row>
    <row r="9" spans="1:10" ht="31.5" x14ac:dyDescent="0.25">
      <c r="C9" s="8" t="s">
        <v>0</v>
      </c>
      <c r="D9" s="8" t="s">
        <v>11</v>
      </c>
      <c r="E9" s="12" t="s">
        <v>5</v>
      </c>
      <c r="F9" s="12" t="s">
        <v>6</v>
      </c>
    </row>
    <row r="10" spans="1:10" x14ac:dyDescent="0.25">
      <c r="A10" s="13"/>
      <c r="C10" s="14"/>
      <c r="D10" s="8"/>
      <c r="E10" s="8"/>
      <c r="F10" s="8"/>
      <c r="H10" s="1" t="s">
        <v>13</v>
      </c>
      <c r="I10" s="1" t="s">
        <v>26</v>
      </c>
    </row>
    <row r="11" spans="1:10" x14ac:dyDescent="0.25">
      <c r="C11" s="15">
        <v>193</v>
      </c>
      <c r="D11" s="16">
        <v>101.1</v>
      </c>
      <c r="E11" s="49">
        <v>0.74</v>
      </c>
      <c r="F11" s="13">
        <f t="shared" ref="F11:F19" si="0">((D11-$D$2)/$D$2)*100</f>
        <v>3.469450414491865</v>
      </c>
      <c r="H11" s="17">
        <f t="shared" ref="H11:H19" si="1">(100+F11)/100</f>
        <v>1.0346945041449187</v>
      </c>
      <c r="I11" s="1">
        <f t="shared" ref="I11:I24" si="2">1+($D$3-$D$2)/$D$2</f>
        <v>1.0170913928973493</v>
      </c>
      <c r="J11" s="18"/>
    </row>
    <row r="12" spans="1:10" x14ac:dyDescent="0.25">
      <c r="C12" s="15">
        <v>223</v>
      </c>
      <c r="D12" s="16">
        <v>96.6</v>
      </c>
      <c r="E12" s="49">
        <v>-1.2</v>
      </c>
      <c r="F12" s="13">
        <f t="shared" si="0"/>
        <v>-1.1360147374884859</v>
      </c>
      <c r="H12" s="17">
        <f t="shared" si="1"/>
        <v>0.98863985262511522</v>
      </c>
      <c r="I12" s="1">
        <f t="shared" si="2"/>
        <v>1.0170913928973493</v>
      </c>
      <c r="J12" s="18"/>
    </row>
    <row r="13" spans="1:10" x14ac:dyDescent="0.25">
      <c r="C13" s="15">
        <v>225</v>
      </c>
      <c r="D13" s="16">
        <v>105.6</v>
      </c>
      <c r="E13" s="49">
        <v>2.68</v>
      </c>
      <c r="F13" s="13">
        <f t="shared" si="0"/>
        <v>8.0749155664722139</v>
      </c>
      <c r="H13" s="17">
        <f t="shared" si="1"/>
        <v>1.0807491556647222</v>
      </c>
      <c r="I13" s="1">
        <f t="shared" si="2"/>
        <v>1.0170913928973493</v>
      </c>
      <c r="J13" s="18"/>
    </row>
    <row r="14" spans="1:10" x14ac:dyDescent="0.25">
      <c r="C14" s="15">
        <v>295</v>
      </c>
      <c r="D14" s="16">
        <v>103</v>
      </c>
      <c r="E14" s="49">
        <v>1.56</v>
      </c>
      <c r="F14" s="13">
        <f t="shared" si="0"/>
        <v>5.4139801453280185</v>
      </c>
      <c r="H14" s="17">
        <f t="shared" si="1"/>
        <v>1.0541398014532803</v>
      </c>
      <c r="I14" s="1">
        <f t="shared" si="2"/>
        <v>1.0170913928973493</v>
      </c>
      <c r="J14" s="18"/>
    </row>
    <row r="15" spans="1:10" x14ac:dyDescent="0.25">
      <c r="C15" s="19">
        <v>339</v>
      </c>
      <c r="D15" s="16">
        <v>97.5</v>
      </c>
      <c r="E15" s="49">
        <v>-0.81</v>
      </c>
      <c r="F15" s="13">
        <f t="shared" si="0"/>
        <v>-0.21492170709240996</v>
      </c>
      <c r="H15" s="17">
        <f t="shared" si="1"/>
        <v>0.99785078292907581</v>
      </c>
      <c r="I15" s="1">
        <f t="shared" si="2"/>
        <v>1.0170913928973493</v>
      </c>
      <c r="J15" s="18"/>
    </row>
    <row r="16" spans="1:10" x14ac:dyDescent="0.25">
      <c r="C16" s="15">
        <v>509</v>
      </c>
      <c r="D16" s="16">
        <v>100</v>
      </c>
      <c r="E16" s="49">
        <v>0.27</v>
      </c>
      <c r="F16" s="13">
        <f t="shared" si="0"/>
        <v>2.3436700440077849</v>
      </c>
      <c r="H16" s="17">
        <f t="shared" si="1"/>
        <v>1.0234367004400777</v>
      </c>
      <c r="I16" s="1">
        <f t="shared" si="2"/>
        <v>1.0170913928973493</v>
      </c>
      <c r="J16" s="18"/>
    </row>
    <row r="17" spans="3:10" x14ac:dyDescent="0.25">
      <c r="C17" s="15">
        <v>512</v>
      </c>
      <c r="D17" s="16">
        <v>97.5</v>
      </c>
      <c r="E17" s="49">
        <v>-0.81</v>
      </c>
      <c r="F17" s="13">
        <f t="shared" si="0"/>
        <v>-0.21492170709240996</v>
      </c>
      <c r="H17" s="17">
        <f t="shared" si="1"/>
        <v>0.99785078292907581</v>
      </c>
      <c r="I17" s="1">
        <f t="shared" si="2"/>
        <v>1.0170913928973493</v>
      </c>
      <c r="J17" s="18"/>
    </row>
    <row r="18" spans="3:10" x14ac:dyDescent="0.25">
      <c r="C18" s="15">
        <v>551</v>
      </c>
      <c r="D18" s="16">
        <v>101</v>
      </c>
      <c r="E18" s="49">
        <v>0.7</v>
      </c>
      <c r="F18" s="13">
        <f t="shared" si="0"/>
        <v>3.3671067444478626</v>
      </c>
      <c r="H18" s="17">
        <f t="shared" si="1"/>
        <v>1.0336710674444787</v>
      </c>
      <c r="I18" s="1">
        <f t="shared" si="2"/>
        <v>1.0170913928973493</v>
      </c>
    </row>
    <row r="19" spans="3:10" x14ac:dyDescent="0.25">
      <c r="C19" s="15">
        <v>579</v>
      </c>
      <c r="D19" s="16">
        <v>98.1</v>
      </c>
      <c r="E19" s="49">
        <v>-0.55000000000000004</v>
      </c>
      <c r="F19" s="13">
        <f t="shared" si="0"/>
        <v>0.3991403131716309</v>
      </c>
      <c r="H19" s="17">
        <f t="shared" si="1"/>
        <v>1.0039914031317163</v>
      </c>
      <c r="I19" s="1">
        <f t="shared" si="2"/>
        <v>1.0170913928973493</v>
      </c>
    </row>
    <row r="20" spans="3:10" x14ac:dyDescent="0.25">
      <c r="C20" s="15">
        <v>591</v>
      </c>
      <c r="D20" s="16">
        <v>97.8</v>
      </c>
      <c r="E20" s="49">
        <v>-0.68</v>
      </c>
      <c r="F20" s="13">
        <f t="shared" ref="F20:F24" si="3">((D20-$D$2)/$D$2)*100</f>
        <v>9.2109303039610499E-2</v>
      </c>
      <c r="H20" s="17">
        <f t="shared" ref="H20:H24" si="4">(100+F20)/100</f>
        <v>1.000921093030396</v>
      </c>
      <c r="I20" s="1">
        <f t="shared" si="2"/>
        <v>1.0170913928973493</v>
      </c>
    </row>
    <row r="21" spans="3:10" x14ac:dyDescent="0.25">
      <c r="C21" s="15">
        <v>644</v>
      </c>
      <c r="D21" s="16">
        <v>99.7</v>
      </c>
      <c r="E21" s="49">
        <v>0.14000000000000001</v>
      </c>
      <c r="F21" s="13">
        <f t="shared" si="3"/>
        <v>2.0366390338757641</v>
      </c>
      <c r="H21" s="17">
        <f t="shared" si="4"/>
        <v>1.0203663903387576</v>
      </c>
      <c r="I21" s="1">
        <f t="shared" si="2"/>
        <v>1.0170913928973493</v>
      </c>
    </row>
    <row r="22" spans="3:10" x14ac:dyDescent="0.25">
      <c r="C22" s="15">
        <v>689</v>
      </c>
      <c r="D22" s="16">
        <v>100.4</v>
      </c>
      <c r="E22" s="49">
        <v>0.44</v>
      </c>
      <c r="F22" s="13">
        <f t="shared" si="3"/>
        <v>2.7530447241838214</v>
      </c>
      <c r="H22" s="17">
        <f t="shared" si="4"/>
        <v>1.0275304472418383</v>
      </c>
      <c r="I22" s="1">
        <f t="shared" si="2"/>
        <v>1.0170913928973493</v>
      </c>
    </row>
    <row r="23" spans="3:10" x14ac:dyDescent="0.25">
      <c r="C23" s="15">
        <v>744</v>
      </c>
      <c r="D23" s="16">
        <v>98.1</v>
      </c>
      <c r="E23" s="49">
        <v>-0.55000000000000004</v>
      </c>
      <c r="F23" s="13">
        <f t="shared" si="3"/>
        <v>0.3991403131716309</v>
      </c>
      <c r="H23" s="17">
        <f t="shared" si="4"/>
        <v>1.0039914031317163</v>
      </c>
      <c r="I23" s="1">
        <f t="shared" si="2"/>
        <v>1.0170913928973493</v>
      </c>
    </row>
    <row r="24" spans="3:10" x14ac:dyDescent="0.25">
      <c r="C24" s="15">
        <v>904</v>
      </c>
      <c r="D24" s="16">
        <v>97.8</v>
      </c>
      <c r="E24" s="49">
        <v>-0.68</v>
      </c>
      <c r="F24" s="13">
        <f t="shared" si="3"/>
        <v>9.2109303039610499E-2</v>
      </c>
      <c r="H24" s="17">
        <f t="shared" si="4"/>
        <v>1.000921093030396</v>
      </c>
      <c r="I24" s="1">
        <f t="shared" si="2"/>
        <v>1.0170913928973493</v>
      </c>
    </row>
  </sheetData>
  <sheetProtection algorithmName="SHA-512" hashValue="vDQu2+dpWEoNxv6cmxI9YJKpJ3Ush/PB7sPxBCU8Lu1TeWIq+BwPc6ozJRCqk76j91EHtAUhEZOiBE9xuSi0kw==" saltValue="SEccYzXJ1AjWFCxz2gAgYg==" spinCount="100000" sheet="1" objects="1" scenarios="1" selectLockedCells="1" selectUnlockedCells="1"/>
  <sortState xmlns:xlrd2="http://schemas.microsoft.com/office/spreadsheetml/2017/richdata2" ref="C11:E19">
    <sortCondition ref="C11:C19"/>
  </sortState>
  <conditionalFormatting sqref="E11:E24">
    <cfRule type="cellIs" dxfId="11" priority="1" stopIfTrue="1" operator="between">
      <formula>-2</formula>
      <formula>2</formula>
    </cfRule>
    <cfRule type="cellIs" dxfId="10" priority="2" stopIfTrue="1" operator="between">
      <formula>-3</formula>
      <formula>3</formula>
    </cfRule>
    <cfRule type="cellIs" dxfId="9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7"/>
  <sheetViews>
    <sheetView zoomScale="80" zoomScaleNormal="80" workbookViewId="0">
      <selection activeCell="A24" sqref="A24:XFD24"/>
    </sheetView>
  </sheetViews>
  <sheetFormatPr defaultRowHeight="15.75" x14ac:dyDescent="0.25"/>
  <cols>
    <col min="1" max="2" width="8.7109375" style="1" customWidth="1"/>
    <col min="3" max="3" width="23.85546875" style="1" customWidth="1"/>
    <col min="4" max="4" width="11.5703125" style="1" bestFit="1" customWidth="1"/>
    <col min="5" max="5" width="13" style="1" bestFit="1" customWidth="1"/>
    <col min="6" max="6" width="17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10" x14ac:dyDescent="0.25">
      <c r="C1" s="2" t="s">
        <v>3</v>
      </c>
      <c r="D1" s="3" t="s">
        <v>10</v>
      </c>
      <c r="E1" s="3"/>
      <c r="F1" s="4"/>
    </row>
    <row r="2" spans="1:10" ht="18" x14ac:dyDescent="0.25">
      <c r="C2" s="5" t="s">
        <v>2</v>
      </c>
      <c r="D2" s="54">
        <v>185.19</v>
      </c>
      <c r="E2" s="1" t="s">
        <v>25</v>
      </c>
    </row>
    <row r="3" spans="1:10" ht="18" x14ac:dyDescent="0.25">
      <c r="C3" s="5" t="s">
        <v>20</v>
      </c>
      <c r="D3" s="6">
        <v>187.9</v>
      </c>
      <c r="E3" s="1" t="s">
        <v>25</v>
      </c>
      <c r="F3" s="8"/>
    </row>
    <row r="4" spans="1:10" ht="18" x14ac:dyDescent="0.25">
      <c r="C4" s="5" t="s">
        <v>21</v>
      </c>
      <c r="D4" s="5">
        <v>7.7</v>
      </c>
      <c r="E4" s="1" t="s">
        <v>25</v>
      </c>
      <c r="F4" s="8"/>
    </row>
    <row r="5" spans="1:10" x14ac:dyDescent="0.25">
      <c r="C5" s="5" t="s">
        <v>22</v>
      </c>
      <c r="D5" s="10">
        <f>(D4/D3)*100</f>
        <v>4.0979244278871745</v>
      </c>
      <c r="E5" s="1" t="s">
        <v>1</v>
      </c>
      <c r="F5" s="8"/>
    </row>
    <row r="6" spans="1:10" x14ac:dyDescent="0.25">
      <c r="C6" s="5" t="s">
        <v>4</v>
      </c>
      <c r="D6" s="11">
        <f>COUNTA(E11:E29)</f>
        <v>14</v>
      </c>
      <c r="E6" s="8"/>
      <c r="F6" s="8"/>
    </row>
    <row r="7" spans="1:10" x14ac:dyDescent="0.25">
      <c r="C7" s="8"/>
      <c r="D7" s="8"/>
      <c r="E7" s="8"/>
      <c r="F7" s="8"/>
    </row>
    <row r="8" spans="1:10" x14ac:dyDescent="0.25">
      <c r="C8" s="8"/>
      <c r="D8" s="8"/>
      <c r="E8" s="8"/>
      <c r="F8" s="8"/>
    </row>
    <row r="9" spans="1:10" ht="31.5" x14ac:dyDescent="0.25">
      <c r="C9" s="8" t="s">
        <v>0</v>
      </c>
      <c r="D9" s="8" t="s">
        <v>11</v>
      </c>
      <c r="E9" s="12" t="s">
        <v>5</v>
      </c>
      <c r="F9" s="12" t="s">
        <v>6</v>
      </c>
    </row>
    <row r="10" spans="1:10" x14ac:dyDescent="0.25">
      <c r="A10" s="13"/>
      <c r="C10" s="14"/>
      <c r="D10" s="8"/>
      <c r="E10" s="8"/>
      <c r="F10" s="8"/>
      <c r="H10" s="1" t="s">
        <v>13</v>
      </c>
      <c r="I10" s="1" t="s">
        <v>26</v>
      </c>
    </row>
    <row r="11" spans="1:10" x14ac:dyDescent="0.25">
      <c r="C11" s="15">
        <v>193</v>
      </c>
      <c r="D11" s="16">
        <v>196.8</v>
      </c>
      <c r="E11" s="49">
        <v>1.1599999999999999</v>
      </c>
      <c r="F11" s="13">
        <f t="shared" ref="F11:F19" si="0">((D11-$D$2)/$D$2)*100</f>
        <v>6.2692369998380109</v>
      </c>
      <c r="H11" s="17">
        <f t="shared" ref="H11:H19" si="1">(100+F11)/100</f>
        <v>1.0626923699983801</v>
      </c>
      <c r="I11" s="1">
        <f t="shared" ref="I11:I24" si="2">1+($D$3-$D$2)/$D$2</f>
        <v>1.0146336195258923</v>
      </c>
      <c r="J11" s="18"/>
    </row>
    <row r="12" spans="1:10" x14ac:dyDescent="0.25">
      <c r="C12" s="15">
        <v>223</v>
      </c>
      <c r="D12" s="16">
        <v>182</v>
      </c>
      <c r="E12" s="49">
        <v>-0.76</v>
      </c>
      <c r="F12" s="13">
        <f t="shared" si="0"/>
        <v>-1.7225552135644462</v>
      </c>
      <c r="H12" s="17">
        <f t="shared" si="1"/>
        <v>0.98277444786435553</v>
      </c>
      <c r="I12" s="1">
        <f t="shared" si="2"/>
        <v>1.0146336195258923</v>
      </c>
      <c r="J12" s="18"/>
    </row>
    <row r="13" spans="1:10" x14ac:dyDescent="0.25">
      <c r="C13" s="15">
        <v>225</v>
      </c>
      <c r="D13" s="16">
        <v>189.4</v>
      </c>
      <c r="E13" s="49">
        <v>0.2</v>
      </c>
      <c r="F13" s="13">
        <f t="shared" si="0"/>
        <v>2.2733408931367824</v>
      </c>
      <c r="H13" s="17">
        <f t="shared" si="1"/>
        <v>1.0227334089313678</v>
      </c>
      <c r="I13" s="1">
        <f t="shared" si="2"/>
        <v>1.0146336195258923</v>
      </c>
      <c r="J13" s="18"/>
    </row>
    <row r="14" spans="1:10" x14ac:dyDescent="0.25">
      <c r="C14" s="15">
        <v>295</v>
      </c>
      <c r="D14" s="16">
        <v>281</v>
      </c>
      <c r="E14" s="49">
        <v>12.09</v>
      </c>
      <c r="F14" s="13">
        <f t="shared" si="0"/>
        <v>51.736054862573575</v>
      </c>
      <c r="H14" s="17">
        <f t="shared" si="1"/>
        <v>1.5173605486257358</v>
      </c>
      <c r="I14" s="1">
        <f t="shared" si="2"/>
        <v>1.0146336195258923</v>
      </c>
      <c r="J14" s="18"/>
    </row>
    <row r="15" spans="1:10" x14ac:dyDescent="0.25">
      <c r="C15" s="19">
        <v>339</v>
      </c>
      <c r="D15" s="16">
        <v>185</v>
      </c>
      <c r="E15" s="49">
        <v>-0.37</v>
      </c>
      <c r="F15" s="13">
        <f t="shared" si="0"/>
        <v>-0.10259733246935455</v>
      </c>
      <c r="H15" s="17">
        <f t="shared" si="1"/>
        <v>0.99897402667530644</v>
      </c>
      <c r="I15" s="1">
        <f t="shared" si="2"/>
        <v>1.0146336195258923</v>
      </c>
      <c r="J15" s="18"/>
    </row>
    <row r="16" spans="1:10" x14ac:dyDescent="0.25">
      <c r="C16" s="15">
        <v>509</v>
      </c>
      <c r="D16" s="16">
        <v>182</v>
      </c>
      <c r="E16" s="49">
        <v>-0.76</v>
      </c>
      <c r="F16" s="13">
        <f t="shared" si="0"/>
        <v>-1.7225552135644462</v>
      </c>
      <c r="H16" s="17">
        <f t="shared" si="1"/>
        <v>0.98277444786435553</v>
      </c>
      <c r="I16" s="1">
        <f t="shared" si="2"/>
        <v>1.0146336195258923</v>
      </c>
      <c r="J16" s="18"/>
    </row>
    <row r="17" spans="3:10" x14ac:dyDescent="0.25">
      <c r="C17" s="15">
        <v>512</v>
      </c>
      <c r="D17" s="16">
        <v>184</v>
      </c>
      <c r="E17" s="49">
        <v>-0.5</v>
      </c>
      <c r="F17" s="13">
        <f t="shared" si="0"/>
        <v>-0.64258329283438509</v>
      </c>
      <c r="H17" s="17">
        <f t="shared" si="1"/>
        <v>0.99357416707165613</v>
      </c>
      <c r="I17" s="1">
        <f t="shared" si="2"/>
        <v>1.0146336195258923</v>
      </c>
      <c r="J17" s="18"/>
    </row>
    <row r="18" spans="3:10" x14ac:dyDescent="0.25">
      <c r="C18" s="15">
        <v>551</v>
      </c>
      <c r="D18" s="16">
        <v>192</v>
      </c>
      <c r="E18" s="49">
        <v>0.53</v>
      </c>
      <c r="F18" s="13">
        <f t="shared" si="0"/>
        <v>3.6773043900858586</v>
      </c>
      <c r="H18" s="17">
        <f t="shared" si="1"/>
        <v>1.0367730439008587</v>
      </c>
      <c r="I18" s="1">
        <f t="shared" si="2"/>
        <v>1.0146336195258923</v>
      </c>
    </row>
    <row r="19" spans="3:10" x14ac:dyDescent="0.25">
      <c r="C19" s="15">
        <v>579</v>
      </c>
      <c r="D19" s="16">
        <v>185.9</v>
      </c>
      <c r="E19" s="49">
        <v>-0.26</v>
      </c>
      <c r="F19" s="13">
        <f t="shared" si="0"/>
        <v>0.38339003185917597</v>
      </c>
      <c r="H19" s="17">
        <f t="shared" si="1"/>
        <v>1.0038339003185919</v>
      </c>
      <c r="I19" s="1">
        <f t="shared" si="2"/>
        <v>1.0146336195258923</v>
      </c>
    </row>
    <row r="20" spans="3:10" x14ac:dyDescent="0.25">
      <c r="C20" s="15">
        <v>591</v>
      </c>
      <c r="D20" s="16">
        <v>185.1</v>
      </c>
      <c r="E20" s="49">
        <v>-0.36</v>
      </c>
      <c r="F20" s="13">
        <f t="shared" ref="F20:F24" si="3">((D20-$D$2)/$D$2)*100</f>
        <v>-4.8598736432854589E-2</v>
      </c>
      <c r="H20" s="17">
        <f t="shared" ref="H20:H24" si="4">(100+F20)/100</f>
        <v>0.99951401263567152</v>
      </c>
      <c r="I20" s="1">
        <f t="shared" si="2"/>
        <v>1.0146336195258923</v>
      </c>
    </row>
    <row r="21" spans="3:10" x14ac:dyDescent="0.25">
      <c r="C21" s="15">
        <v>644</v>
      </c>
      <c r="D21" s="16">
        <v>169.9</v>
      </c>
      <c r="E21" s="49">
        <v>-2.33</v>
      </c>
      <c r="F21" s="13">
        <f t="shared" si="3"/>
        <v>-8.2563853339813136</v>
      </c>
      <c r="H21" s="17">
        <f t="shared" si="4"/>
        <v>0.91743614666018691</v>
      </c>
      <c r="I21" s="1">
        <f t="shared" si="2"/>
        <v>1.0146336195258923</v>
      </c>
    </row>
    <row r="22" spans="3:10" x14ac:dyDescent="0.25">
      <c r="C22" s="15">
        <v>689</v>
      </c>
      <c r="D22" s="16">
        <v>199</v>
      </c>
      <c r="E22" s="49">
        <v>1.44</v>
      </c>
      <c r="F22" s="13">
        <f t="shared" si="3"/>
        <v>7.4572061126410727</v>
      </c>
      <c r="H22" s="17">
        <f t="shared" si="4"/>
        <v>1.0745720611264107</v>
      </c>
      <c r="I22" s="1">
        <f t="shared" si="2"/>
        <v>1.0146336195258923</v>
      </c>
    </row>
    <row r="23" spans="3:10" x14ac:dyDescent="0.25">
      <c r="C23" s="15">
        <v>744</v>
      </c>
      <c r="D23" s="16">
        <v>188</v>
      </c>
      <c r="E23" s="49">
        <v>0.02</v>
      </c>
      <c r="F23" s="13">
        <f t="shared" si="3"/>
        <v>1.5173605486257369</v>
      </c>
      <c r="H23" s="17">
        <f t="shared" si="4"/>
        <v>1.0151736054862572</v>
      </c>
      <c r="I23" s="1">
        <f t="shared" si="2"/>
        <v>1.0146336195258923</v>
      </c>
    </row>
    <row r="24" spans="3:10" x14ac:dyDescent="0.25">
      <c r="C24" s="15">
        <v>904</v>
      </c>
      <c r="D24" s="16">
        <v>185.4</v>
      </c>
      <c r="E24" s="49">
        <v>-0.32</v>
      </c>
      <c r="F24" s="13">
        <f t="shared" si="3"/>
        <v>0.11339705167666071</v>
      </c>
      <c r="H24" s="17">
        <f t="shared" si="4"/>
        <v>1.0011339705167666</v>
      </c>
      <c r="I24" s="1">
        <f t="shared" si="2"/>
        <v>1.0146336195258923</v>
      </c>
    </row>
    <row r="25" spans="3:10" x14ac:dyDescent="0.25">
      <c r="H25" s="45"/>
    </row>
    <row r="26" spans="3:10" x14ac:dyDescent="0.25">
      <c r="H26" s="45"/>
    </row>
    <row r="27" spans="3:10" x14ac:dyDescent="0.25">
      <c r="H27" s="45"/>
    </row>
    <row r="28" spans="3:10" x14ac:dyDescent="0.25">
      <c r="H28" s="45"/>
    </row>
    <row r="29" spans="3:10" x14ac:dyDescent="0.25">
      <c r="H29" s="45"/>
    </row>
    <row r="30" spans="3:10" x14ac:dyDescent="0.25">
      <c r="H30" s="45"/>
    </row>
    <row r="31" spans="3:10" x14ac:dyDescent="0.25">
      <c r="H31" s="45"/>
    </row>
    <row r="32" spans="3:10" x14ac:dyDescent="0.25">
      <c r="H32" s="45"/>
    </row>
    <row r="35" spans="8:8" x14ac:dyDescent="0.25">
      <c r="H35" s="45"/>
    </row>
    <row r="37" spans="8:8" x14ac:dyDescent="0.25">
      <c r="H37" s="45"/>
    </row>
  </sheetData>
  <sheetProtection algorithmName="SHA-512" hashValue="Na+uMNaGR2PyRR7Z3BB2qGe78WtlpUEwj8oIgJ0kJKifbQSY1G2QYnisHDueV5lN1ji99YTgbaO+e8RZIC6pTw==" saltValue="Nv8OCy0rt4QX+Wb/zsM4Bg==" spinCount="100000" sheet="1" objects="1" scenarios="1" selectLockedCells="1" selectUnlockedCells="1"/>
  <sortState xmlns:xlrd2="http://schemas.microsoft.com/office/spreadsheetml/2017/richdata2" ref="C11:E19">
    <sortCondition ref="C11:C19"/>
  </sortState>
  <conditionalFormatting sqref="E11:E24">
    <cfRule type="cellIs" dxfId="8" priority="1" stopIfTrue="1" operator="between">
      <formula>-2</formula>
      <formula>2</formula>
    </cfRule>
    <cfRule type="cellIs" dxfId="7" priority="2" stopIfTrue="1" operator="between">
      <formula>-3</formula>
      <formula>3</formula>
    </cfRule>
    <cfRule type="cellIs" dxfId="6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zoomScale="80" zoomScaleNormal="80" workbookViewId="0">
      <selection activeCell="H5" sqref="H5"/>
    </sheetView>
  </sheetViews>
  <sheetFormatPr defaultRowHeight="15.75" x14ac:dyDescent="0.25"/>
  <cols>
    <col min="1" max="2" width="8.7109375" style="1" customWidth="1"/>
    <col min="3" max="3" width="23.85546875" style="1" customWidth="1"/>
    <col min="4" max="4" width="12.85546875" style="1" bestFit="1" customWidth="1"/>
    <col min="5" max="5" width="13" style="1" bestFit="1" customWidth="1"/>
    <col min="6" max="6" width="17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10" x14ac:dyDescent="0.25">
      <c r="C1" s="2" t="s">
        <v>3</v>
      </c>
      <c r="D1" s="3" t="s">
        <v>9</v>
      </c>
      <c r="E1" s="3"/>
      <c r="F1" s="4"/>
    </row>
    <row r="2" spans="1:10" ht="18" x14ac:dyDescent="0.25">
      <c r="C2" s="5" t="s">
        <v>2</v>
      </c>
      <c r="D2" s="6">
        <v>97.71</v>
      </c>
      <c r="E2" s="1" t="s">
        <v>25</v>
      </c>
    </row>
    <row r="3" spans="1:10" ht="18" x14ac:dyDescent="0.25">
      <c r="C3" s="5" t="s">
        <v>20</v>
      </c>
      <c r="D3" s="6">
        <v>102.2</v>
      </c>
      <c r="E3" s="1" t="s">
        <v>25</v>
      </c>
      <c r="F3" s="8"/>
    </row>
    <row r="4" spans="1:10" ht="18" x14ac:dyDescent="0.25">
      <c r="C4" s="5" t="s">
        <v>21</v>
      </c>
      <c r="D4" s="5">
        <v>5.4</v>
      </c>
      <c r="E4" s="1" t="s">
        <v>25</v>
      </c>
      <c r="F4" s="8"/>
    </row>
    <row r="5" spans="1:10" x14ac:dyDescent="0.25">
      <c r="C5" s="5" t="s">
        <v>22</v>
      </c>
      <c r="D5" s="10">
        <f>(D4/D3)*100</f>
        <v>5.2837573385518599</v>
      </c>
      <c r="E5" s="1" t="s">
        <v>1</v>
      </c>
      <c r="F5" s="8"/>
    </row>
    <row r="6" spans="1:10" x14ac:dyDescent="0.25">
      <c r="C6" s="5" t="s">
        <v>4</v>
      </c>
      <c r="D6" s="11">
        <f>COUNTA(E11:E29)</f>
        <v>14</v>
      </c>
      <c r="E6" s="8"/>
      <c r="F6" s="8"/>
    </row>
    <row r="7" spans="1:10" x14ac:dyDescent="0.25">
      <c r="C7" s="8"/>
      <c r="D7" s="8"/>
      <c r="E7" s="8"/>
      <c r="F7" s="8"/>
    </row>
    <row r="8" spans="1:10" x14ac:dyDescent="0.25">
      <c r="C8" s="8"/>
      <c r="D8" s="8"/>
      <c r="E8" s="8"/>
      <c r="F8" s="8"/>
    </row>
    <row r="9" spans="1:10" ht="31.5" x14ac:dyDescent="0.25">
      <c r="C9" s="8" t="s">
        <v>0</v>
      </c>
      <c r="D9" s="8" t="s">
        <v>11</v>
      </c>
      <c r="E9" s="12" t="s">
        <v>5</v>
      </c>
      <c r="F9" s="12" t="s">
        <v>6</v>
      </c>
    </row>
    <row r="10" spans="1:10" x14ac:dyDescent="0.25">
      <c r="A10" s="13"/>
      <c r="C10" s="14"/>
      <c r="D10" s="8"/>
      <c r="E10" s="8"/>
      <c r="F10" s="8"/>
      <c r="H10" s="1" t="s">
        <v>13</v>
      </c>
      <c r="I10" s="1" t="s">
        <v>26</v>
      </c>
    </row>
    <row r="11" spans="1:10" x14ac:dyDescent="0.25">
      <c r="C11" s="15">
        <v>193</v>
      </c>
      <c r="D11" s="16">
        <v>100.6</v>
      </c>
      <c r="E11" s="49">
        <v>-0.3</v>
      </c>
      <c r="F11" s="13">
        <f t="shared" ref="F11:F19" si="0">((D11-$D$2)/$D$2)*100</f>
        <v>2.9577320642718252</v>
      </c>
      <c r="H11" s="17">
        <f t="shared" ref="H11:H19" si="1">(100+F11)/100</f>
        <v>1.0295773206427183</v>
      </c>
      <c r="I11" s="1">
        <f t="shared" ref="I11:I24" si="2">1+($D$3-$D$2)/$D$2</f>
        <v>1.0459523078497597</v>
      </c>
      <c r="J11" s="18"/>
    </row>
    <row r="12" spans="1:10" x14ac:dyDescent="0.25">
      <c r="C12" s="15">
        <v>223</v>
      </c>
      <c r="D12" s="16">
        <v>94.5</v>
      </c>
      <c r="E12" s="49">
        <v>-1.42</v>
      </c>
      <c r="F12" s="13">
        <f t="shared" si="0"/>
        <v>-3.2852318084126435</v>
      </c>
      <c r="H12" s="17">
        <f t="shared" si="1"/>
        <v>0.96714768191587352</v>
      </c>
      <c r="I12" s="1">
        <f t="shared" si="2"/>
        <v>1.0459523078497597</v>
      </c>
      <c r="J12" s="18"/>
    </row>
    <row r="13" spans="1:10" x14ac:dyDescent="0.25">
      <c r="C13" s="15">
        <v>225</v>
      </c>
      <c r="D13" s="16">
        <v>110.3</v>
      </c>
      <c r="E13" s="49">
        <v>1.48</v>
      </c>
      <c r="F13" s="13">
        <f t="shared" si="0"/>
        <v>12.885068058540583</v>
      </c>
      <c r="H13" s="17">
        <f t="shared" si="1"/>
        <v>1.1288506805854057</v>
      </c>
      <c r="I13" s="1">
        <f t="shared" si="2"/>
        <v>1.0459523078497597</v>
      </c>
      <c r="J13" s="18"/>
    </row>
    <row r="14" spans="1:10" x14ac:dyDescent="0.25">
      <c r="C14" s="15">
        <v>295</v>
      </c>
      <c r="D14" s="16">
        <v>105</v>
      </c>
      <c r="E14" s="49">
        <v>0.51</v>
      </c>
      <c r="F14" s="13">
        <f t="shared" si="0"/>
        <v>7.460853546208174</v>
      </c>
      <c r="H14" s="17">
        <f t="shared" si="1"/>
        <v>1.0746085354620818</v>
      </c>
      <c r="I14" s="1">
        <f t="shared" si="2"/>
        <v>1.0459523078497597</v>
      </c>
      <c r="J14" s="18"/>
    </row>
    <row r="15" spans="1:10" x14ac:dyDescent="0.25">
      <c r="C15" s="19">
        <v>339</v>
      </c>
      <c r="D15" s="16">
        <v>97.3</v>
      </c>
      <c r="E15" s="49">
        <v>-0.9</v>
      </c>
      <c r="F15" s="13">
        <f t="shared" si="0"/>
        <v>-0.41960904718042846</v>
      </c>
      <c r="H15" s="17">
        <f t="shared" si="1"/>
        <v>0.99580390952819575</v>
      </c>
      <c r="I15" s="1">
        <f t="shared" si="2"/>
        <v>1.0459523078497597</v>
      </c>
      <c r="J15" s="18"/>
    </row>
    <row r="16" spans="1:10" x14ac:dyDescent="0.25">
      <c r="C16" s="15">
        <v>509</v>
      </c>
      <c r="D16" s="16">
        <v>142</v>
      </c>
      <c r="E16" s="49">
        <v>7.31</v>
      </c>
      <c r="F16" s="13">
        <f t="shared" si="0"/>
        <v>45.328011462491055</v>
      </c>
      <c r="H16" s="17">
        <f t="shared" si="1"/>
        <v>1.4532801146249106</v>
      </c>
      <c r="I16" s="1">
        <f t="shared" si="2"/>
        <v>1.0459523078497597</v>
      </c>
      <c r="J16" s="18"/>
    </row>
    <row r="17" spans="3:10" x14ac:dyDescent="0.25">
      <c r="C17" s="15">
        <v>512</v>
      </c>
      <c r="D17" s="16">
        <v>100</v>
      </c>
      <c r="E17" s="49">
        <v>-0.41</v>
      </c>
      <c r="F17" s="13">
        <f t="shared" si="0"/>
        <v>2.3436700440077849</v>
      </c>
      <c r="H17" s="17">
        <f t="shared" si="1"/>
        <v>1.0234367004400777</v>
      </c>
      <c r="I17" s="1">
        <f t="shared" si="2"/>
        <v>1.0459523078497597</v>
      </c>
      <c r="J17" s="18"/>
    </row>
    <row r="18" spans="3:10" x14ac:dyDescent="0.25">
      <c r="C18" s="15">
        <v>551</v>
      </c>
      <c r="D18" s="16">
        <v>106</v>
      </c>
      <c r="E18" s="49">
        <v>0.69</v>
      </c>
      <c r="F18" s="13">
        <f t="shared" si="0"/>
        <v>8.4842902466482517</v>
      </c>
      <c r="H18" s="17">
        <f t="shared" si="1"/>
        <v>1.0848429024664825</v>
      </c>
      <c r="I18" s="1">
        <f t="shared" si="2"/>
        <v>1.0459523078497597</v>
      </c>
    </row>
    <row r="19" spans="3:10" x14ac:dyDescent="0.25">
      <c r="C19" s="15">
        <v>579</v>
      </c>
      <c r="D19" s="16">
        <v>98.3</v>
      </c>
      <c r="E19" s="49">
        <v>-0.72</v>
      </c>
      <c r="F19" s="13">
        <f t="shared" si="0"/>
        <v>0.60382765325964938</v>
      </c>
      <c r="H19" s="17">
        <f t="shared" si="1"/>
        <v>1.0060382765325964</v>
      </c>
      <c r="I19" s="1">
        <f t="shared" si="2"/>
        <v>1.0459523078497597</v>
      </c>
    </row>
    <row r="20" spans="3:10" x14ac:dyDescent="0.25">
      <c r="C20" s="15">
        <v>591</v>
      </c>
      <c r="D20" s="16">
        <v>98.8</v>
      </c>
      <c r="E20" s="49">
        <v>-0.63</v>
      </c>
      <c r="F20" s="13">
        <f t="shared" ref="F20:F24" si="3">((D20-$D$2)/$D$2)*100</f>
        <v>1.1155460034796882</v>
      </c>
      <c r="H20" s="17">
        <f t="shared" ref="H20:H24" si="4">(100+F20)/100</f>
        <v>1.0111554600347969</v>
      </c>
      <c r="I20" s="1">
        <f t="shared" si="2"/>
        <v>1.0459523078497597</v>
      </c>
    </row>
    <row r="21" spans="3:10" x14ac:dyDescent="0.25">
      <c r="C21" s="15">
        <v>644</v>
      </c>
      <c r="D21" s="16">
        <v>106.8</v>
      </c>
      <c r="E21" s="49">
        <v>0.84</v>
      </c>
      <c r="F21" s="13">
        <f t="shared" si="3"/>
        <v>9.3030396070003114</v>
      </c>
      <c r="H21" s="17">
        <f t="shared" si="4"/>
        <v>1.0930303960700032</v>
      </c>
      <c r="I21" s="1">
        <f t="shared" si="2"/>
        <v>1.0459523078497597</v>
      </c>
    </row>
    <row r="22" spans="3:10" x14ac:dyDescent="0.25">
      <c r="C22" s="15">
        <v>689</v>
      </c>
      <c r="D22" s="16">
        <v>102</v>
      </c>
      <c r="E22" s="49">
        <v>-0.04</v>
      </c>
      <c r="F22" s="13">
        <f t="shared" si="3"/>
        <v>4.3905434448879408</v>
      </c>
      <c r="H22" s="17">
        <f t="shared" si="4"/>
        <v>1.0439054344488794</v>
      </c>
      <c r="I22" s="1">
        <f t="shared" si="2"/>
        <v>1.0459523078497597</v>
      </c>
    </row>
    <row r="23" spans="3:10" x14ac:dyDescent="0.25">
      <c r="C23" s="15">
        <v>744</v>
      </c>
      <c r="D23" s="16">
        <v>100</v>
      </c>
      <c r="E23" s="49">
        <v>-0.41</v>
      </c>
      <c r="F23" s="13">
        <f t="shared" si="3"/>
        <v>2.3436700440077849</v>
      </c>
      <c r="H23" s="17">
        <f t="shared" si="4"/>
        <v>1.0234367004400777</v>
      </c>
      <c r="I23" s="1">
        <f t="shared" si="2"/>
        <v>1.0459523078497597</v>
      </c>
    </row>
    <row r="24" spans="3:10" x14ac:dyDescent="0.25">
      <c r="C24" s="15">
        <v>904</v>
      </c>
      <c r="D24" s="16">
        <v>101.1</v>
      </c>
      <c r="E24" s="49">
        <v>-0.21</v>
      </c>
      <c r="F24" s="13">
        <f t="shared" si="3"/>
        <v>3.469450414491865</v>
      </c>
      <c r="H24" s="17">
        <f t="shared" si="4"/>
        <v>1.0346945041449187</v>
      </c>
      <c r="I24" s="1">
        <f t="shared" si="2"/>
        <v>1.0459523078497597</v>
      </c>
    </row>
  </sheetData>
  <sheetProtection algorithmName="SHA-512" hashValue="uNDlV0mThs8k4+HvZp9qnuzJb9OB2HmCDnvOxsViIFgx7noi50TXCO9RgNIdw1zhoAnX8pnsSIxYz8dvVa+YcQ==" saltValue="wl14gFWbT/72JuhWtU16xg==" spinCount="100000" sheet="1" objects="1" scenarios="1" selectLockedCells="1" selectUnlockedCells="1"/>
  <sortState xmlns:xlrd2="http://schemas.microsoft.com/office/spreadsheetml/2017/richdata2" ref="C11:E19">
    <sortCondition ref="C11:C19"/>
  </sortState>
  <conditionalFormatting sqref="E11:E24">
    <cfRule type="cellIs" dxfId="5" priority="1" stopIfTrue="1" operator="between">
      <formula>-2</formula>
      <formula>2</formula>
    </cfRule>
    <cfRule type="cellIs" dxfId="4" priority="2" stopIfTrue="1" operator="between">
      <formula>-3</formula>
      <formula>3</formula>
    </cfRule>
    <cfRule type="cellIs" dxfId="3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85"/>
  <sheetViews>
    <sheetView zoomScale="70" zoomScaleNormal="70" workbookViewId="0">
      <selection activeCell="U36" sqref="U36"/>
    </sheetView>
  </sheetViews>
  <sheetFormatPr defaultRowHeight="15.75" x14ac:dyDescent="0.25"/>
  <cols>
    <col min="1" max="1" width="9.140625" style="20"/>
    <col min="2" max="10" width="9.85546875" style="20" bestFit="1" customWidth="1"/>
    <col min="11" max="12" width="9.85546875" style="20" customWidth="1"/>
    <col min="13" max="15" width="9.85546875" style="20" bestFit="1" customWidth="1"/>
    <col min="16" max="17" width="21.85546875" style="20" bestFit="1" customWidth="1"/>
    <col min="18" max="18" width="12" style="20" bestFit="1" customWidth="1"/>
    <col min="19" max="16384" width="9.140625" style="20"/>
  </cols>
  <sheetData>
    <row r="2" spans="1:20" x14ac:dyDescent="0.25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20" x14ac:dyDescent="0.25">
      <c r="A3" s="15"/>
      <c r="B3" s="15"/>
      <c r="C3" s="15"/>
      <c r="D3" s="15"/>
      <c r="E3" s="15"/>
      <c r="G3" s="15"/>
      <c r="H3" s="19"/>
      <c r="I3" s="15"/>
      <c r="M3" s="15"/>
      <c r="N3" s="15"/>
      <c r="O3" s="15"/>
      <c r="P3" s="47"/>
      <c r="Q3" s="46"/>
      <c r="R3" s="46"/>
    </row>
    <row r="4" spans="1:20" x14ac:dyDescent="0.25">
      <c r="A4" s="21" t="s">
        <v>12</v>
      </c>
      <c r="B4" s="51" t="s">
        <v>13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7" t="s">
        <v>24</v>
      </c>
      <c r="Q4" s="57" t="s">
        <v>14</v>
      </c>
      <c r="R4" s="39" t="s">
        <v>15</v>
      </c>
    </row>
    <row r="5" spans="1:20" x14ac:dyDescent="0.25">
      <c r="A5" s="23"/>
      <c r="B5" s="24">
        <v>193</v>
      </c>
      <c r="C5" s="24">
        <v>223</v>
      </c>
      <c r="D5" s="24">
        <v>225</v>
      </c>
      <c r="E5" s="24">
        <v>295</v>
      </c>
      <c r="F5" s="24">
        <v>339</v>
      </c>
      <c r="G5" s="24">
        <v>509</v>
      </c>
      <c r="H5" s="24">
        <v>512</v>
      </c>
      <c r="I5" s="25">
        <v>551</v>
      </c>
      <c r="J5" s="24">
        <v>579</v>
      </c>
      <c r="K5" s="24">
        <v>591</v>
      </c>
      <c r="L5" s="24">
        <v>644</v>
      </c>
      <c r="M5" s="24">
        <v>689</v>
      </c>
      <c r="N5" s="24">
        <v>744</v>
      </c>
      <c r="O5" s="24">
        <v>904</v>
      </c>
      <c r="P5" s="58"/>
      <c r="Q5" s="58"/>
      <c r="R5" s="33" t="s">
        <v>16</v>
      </c>
      <c r="T5" s="27"/>
    </row>
    <row r="6" spans="1:20" x14ac:dyDescent="0.25">
      <c r="A6" s="40">
        <v>1</v>
      </c>
      <c r="B6" s="29">
        <v>61.9</v>
      </c>
      <c r="C6" s="29">
        <v>59.1</v>
      </c>
      <c r="D6" s="29">
        <v>63.4</v>
      </c>
      <c r="E6" s="29">
        <v>62.2</v>
      </c>
      <c r="F6" s="29">
        <v>59.2</v>
      </c>
      <c r="G6" s="29">
        <v>59.8</v>
      </c>
      <c r="H6" s="29">
        <v>58.8</v>
      </c>
      <c r="I6" s="29">
        <v>61.1</v>
      </c>
      <c r="J6" s="29">
        <v>59.7</v>
      </c>
      <c r="K6" s="29">
        <v>57.5</v>
      </c>
      <c r="L6" s="29">
        <v>57.5</v>
      </c>
      <c r="M6" s="29">
        <v>60.8</v>
      </c>
      <c r="N6" s="29">
        <v>59.3</v>
      </c>
      <c r="O6" s="29">
        <v>60.4</v>
      </c>
      <c r="P6" s="50">
        <v>60.13</v>
      </c>
      <c r="Q6" s="28" t="s">
        <v>23</v>
      </c>
      <c r="R6" s="28">
        <v>13.602271036210164</v>
      </c>
    </row>
    <row r="7" spans="1:20" x14ac:dyDescent="0.25">
      <c r="A7" s="40">
        <v>2</v>
      </c>
      <c r="B7" s="29">
        <v>101.1</v>
      </c>
      <c r="C7" s="29">
        <v>96.6</v>
      </c>
      <c r="D7" s="29">
        <v>105.60000000000001</v>
      </c>
      <c r="E7" s="29">
        <v>103</v>
      </c>
      <c r="F7" s="29">
        <v>97.5</v>
      </c>
      <c r="G7" s="29">
        <v>100</v>
      </c>
      <c r="H7" s="29">
        <v>97.5</v>
      </c>
      <c r="I7" s="29">
        <v>101</v>
      </c>
      <c r="J7" s="29">
        <v>98.1</v>
      </c>
      <c r="K7" s="29">
        <v>97.8</v>
      </c>
      <c r="L7" s="29">
        <v>99.7</v>
      </c>
      <c r="M7" s="29">
        <v>100.4</v>
      </c>
      <c r="N7" s="29">
        <v>98.1</v>
      </c>
      <c r="O7" s="29">
        <v>97.8</v>
      </c>
      <c r="P7" s="50">
        <v>97.71</v>
      </c>
      <c r="Q7" s="28" t="s">
        <v>23</v>
      </c>
      <c r="R7" s="28">
        <v>20.948741816180188</v>
      </c>
    </row>
    <row r="8" spans="1:20" x14ac:dyDescent="0.25">
      <c r="A8" s="40">
        <v>3</v>
      </c>
      <c r="B8" s="29">
        <v>196.8</v>
      </c>
      <c r="C8" s="29">
        <v>182</v>
      </c>
      <c r="D8" s="29">
        <v>189.4</v>
      </c>
      <c r="E8" s="29">
        <v>281</v>
      </c>
      <c r="F8" s="29">
        <v>185</v>
      </c>
      <c r="G8" s="29">
        <v>182</v>
      </c>
      <c r="H8" s="29">
        <v>184</v>
      </c>
      <c r="I8" s="29">
        <v>192</v>
      </c>
      <c r="J8" s="29">
        <v>185.9</v>
      </c>
      <c r="K8" s="29">
        <v>185.1</v>
      </c>
      <c r="L8" s="29">
        <v>169.9</v>
      </c>
      <c r="M8" s="29">
        <v>199</v>
      </c>
      <c r="N8" s="29">
        <v>188</v>
      </c>
      <c r="O8" s="29">
        <v>185.4</v>
      </c>
      <c r="P8" s="50">
        <v>185.19</v>
      </c>
      <c r="Q8" s="28" t="s">
        <v>23</v>
      </c>
      <c r="R8" s="28">
        <v>0</v>
      </c>
    </row>
    <row r="9" spans="1:20" x14ac:dyDescent="0.25">
      <c r="A9" s="40">
        <v>4</v>
      </c>
      <c r="B9" s="29">
        <v>17.7</v>
      </c>
      <c r="C9" s="29">
        <v>16.7</v>
      </c>
      <c r="D9" s="29">
        <v>17</v>
      </c>
      <c r="E9" s="29">
        <v>17.899999999999999</v>
      </c>
      <c r="F9" s="29">
        <v>16.2</v>
      </c>
      <c r="G9" s="29">
        <v>7.61</v>
      </c>
      <c r="H9" s="29">
        <v>15.9</v>
      </c>
      <c r="I9" s="29">
        <v>15.8</v>
      </c>
      <c r="J9" s="29">
        <v>17.3</v>
      </c>
      <c r="K9" s="29">
        <v>13.8</v>
      </c>
      <c r="L9" s="29">
        <v>12.8</v>
      </c>
      <c r="M9" s="29">
        <v>17.100000000000001</v>
      </c>
      <c r="N9" s="29">
        <v>14.2</v>
      </c>
      <c r="O9" s="29">
        <v>16.2</v>
      </c>
      <c r="P9" s="50">
        <v>16.190000000000001</v>
      </c>
      <c r="Q9" s="53" t="s">
        <v>28</v>
      </c>
      <c r="R9" s="28">
        <v>0</v>
      </c>
    </row>
    <row r="10" spans="1:20" x14ac:dyDescent="0.25">
      <c r="A10" s="40">
        <v>5</v>
      </c>
      <c r="B10" s="29">
        <v>17.100000000000001</v>
      </c>
      <c r="C10" s="29">
        <v>17.100000000000001</v>
      </c>
      <c r="D10" s="29">
        <v>18.100000000000001</v>
      </c>
      <c r="E10" s="29">
        <v>18.7</v>
      </c>
      <c r="F10" s="29">
        <v>16.7</v>
      </c>
      <c r="G10" s="29">
        <v>11.8</v>
      </c>
      <c r="H10" s="29">
        <v>16.899999999999999</v>
      </c>
      <c r="I10" s="29">
        <v>15.2</v>
      </c>
      <c r="J10" s="29">
        <v>17.7</v>
      </c>
      <c r="K10" s="29">
        <v>14</v>
      </c>
      <c r="L10" s="29">
        <v>16.100000000000001</v>
      </c>
      <c r="M10" s="29">
        <v>17.899999999999999</v>
      </c>
      <c r="N10" s="29">
        <v>13.3</v>
      </c>
      <c r="O10" s="29">
        <v>17.5</v>
      </c>
      <c r="P10" s="50">
        <v>14.19</v>
      </c>
      <c r="Q10" s="53" t="s">
        <v>28</v>
      </c>
      <c r="R10" s="28">
        <v>20.679433036290842</v>
      </c>
    </row>
    <row r="11" spans="1:20" x14ac:dyDescent="0.25">
      <c r="A11" s="40">
        <v>6</v>
      </c>
      <c r="B11" s="29">
        <v>21.2</v>
      </c>
      <c r="C11" s="29">
        <v>20.9</v>
      </c>
      <c r="D11" s="29">
        <v>21.8</v>
      </c>
      <c r="E11" s="29">
        <v>20.9</v>
      </c>
      <c r="F11" s="29">
        <v>20.100000000000001</v>
      </c>
      <c r="G11" s="29">
        <v>13.4</v>
      </c>
      <c r="H11" s="29">
        <v>20.7</v>
      </c>
      <c r="I11" s="29">
        <v>19.100000000000001</v>
      </c>
      <c r="J11" s="29">
        <v>21.4</v>
      </c>
      <c r="K11" s="29">
        <v>17.100000000000001</v>
      </c>
      <c r="L11" s="29">
        <v>17.600000000000001</v>
      </c>
      <c r="M11" s="29">
        <v>21.6</v>
      </c>
      <c r="N11" s="29">
        <v>17.7</v>
      </c>
      <c r="O11" s="29">
        <v>19.899999999999999</v>
      </c>
      <c r="P11" s="50">
        <v>19.52</v>
      </c>
      <c r="Q11" s="53" t="s">
        <v>28</v>
      </c>
      <c r="R11" s="28">
        <v>8.9100200499554951</v>
      </c>
    </row>
    <row r="12" spans="1:20" x14ac:dyDescent="0.25">
      <c r="A12" s="40">
        <v>7</v>
      </c>
      <c r="B12" s="29">
        <v>70.8</v>
      </c>
      <c r="C12" s="29">
        <v>63.7</v>
      </c>
      <c r="D12" s="29">
        <v>65.599999999999994</v>
      </c>
      <c r="E12" s="29">
        <v>64.099999999999994</v>
      </c>
      <c r="F12" s="29">
        <v>57.8</v>
      </c>
      <c r="G12" s="29">
        <v>1.44</v>
      </c>
      <c r="H12" s="29">
        <v>66.099999999999994</v>
      </c>
      <c r="I12" s="29">
        <v>63.6</v>
      </c>
      <c r="J12" s="29">
        <v>67.2</v>
      </c>
      <c r="K12" s="29">
        <v>61.7</v>
      </c>
      <c r="L12" s="29"/>
      <c r="M12" s="29">
        <v>70.599999999999994</v>
      </c>
      <c r="N12" s="29">
        <v>60.4</v>
      </c>
      <c r="O12" s="29">
        <v>64.2</v>
      </c>
      <c r="P12" s="50">
        <v>86.45</v>
      </c>
      <c r="Q12" s="53" t="s">
        <v>29</v>
      </c>
      <c r="R12" s="28">
        <v>0</v>
      </c>
      <c r="S12" s="30"/>
    </row>
    <row r="13" spans="1:20" x14ac:dyDescent="0.25">
      <c r="A13" s="40">
        <v>8</v>
      </c>
      <c r="B13" s="29">
        <v>86</v>
      </c>
      <c r="C13" s="29">
        <v>80.2</v>
      </c>
      <c r="D13" s="29">
        <v>84.3</v>
      </c>
      <c r="E13" s="29">
        <v>82</v>
      </c>
      <c r="F13" s="29">
        <v>79.7</v>
      </c>
      <c r="G13" s="29">
        <v>12.6</v>
      </c>
      <c r="H13" s="29">
        <v>83.5</v>
      </c>
      <c r="I13" s="29">
        <v>81</v>
      </c>
      <c r="J13" s="29">
        <v>83</v>
      </c>
      <c r="K13" s="29">
        <v>76.099999999999994</v>
      </c>
      <c r="L13" s="29">
        <v>63.8</v>
      </c>
      <c r="M13" s="29">
        <v>87.1</v>
      </c>
      <c r="N13" s="29">
        <v>83.1</v>
      </c>
      <c r="O13" s="29">
        <v>82.6</v>
      </c>
      <c r="P13" s="50">
        <v>108.23</v>
      </c>
      <c r="Q13" s="53" t="s">
        <v>29</v>
      </c>
      <c r="R13" s="28">
        <v>7.7445239275667888</v>
      </c>
      <c r="S13" s="30"/>
    </row>
    <row r="14" spans="1:20" x14ac:dyDescent="0.25">
      <c r="A14" s="40">
        <v>9</v>
      </c>
      <c r="B14" s="29">
        <v>101</v>
      </c>
      <c r="C14" s="29">
        <v>96.4</v>
      </c>
      <c r="D14" s="29">
        <v>105</v>
      </c>
      <c r="E14" s="29">
        <v>102</v>
      </c>
      <c r="F14" s="29">
        <v>96.9</v>
      </c>
      <c r="G14" s="29">
        <v>31.2</v>
      </c>
      <c r="H14" s="29">
        <v>102</v>
      </c>
      <c r="I14" s="29">
        <v>98.4</v>
      </c>
      <c r="J14" s="29">
        <v>100.1</v>
      </c>
      <c r="K14" s="29">
        <v>94.5</v>
      </c>
      <c r="L14" s="29">
        <v>93.6</v>
      </c>
      <c r="M14" s="29">
        <v>104</v>
      </c>
      <c r="N14" s="29">
        <v>98.9</v>
      </c>
      <c r="O14" s="29">
        <v>99.1</v>
      </c>
      <c r="P14" s="50">
        <v>130</v>
      </c>
      <c r="Q14" s="53" t="s">
        <v>29</v>
      </c>
      <c r="R14" s="28">
        <v>20.550657516051885</v>
      </c>
      <c r="S14" s="30"/>
    </row>
    <row r="15" spans="1:20" x14ac:dyDescent="0.25">
      <c r="A15" s="40">
        <v>10</v>
      </c>
      <c r="B15" s="29">
        <v>296.2</v>
      </c>
      <c r="C15" s="29">
        <v>286</v>
      </c>
      <c r="D15" s="29">
        <v>349.4</v>
      </c>
      <c r="E15" s="29">
        <v>538</v>
      </c>
      <c r="F15" s="29">
        <v>296</v>
      </c>
      <c r="G15" s="29">
        <v>156</v>
      </c>
      <c r="H15" s="29">
        <v>301</v>
      </c>
      <c r="I15" s="29">
        <v>300</v>
      </c>
      <c r="J15" s="29">
        <v>292.60000000000002</v>
      </c>
      <c r="K15" s="29">
        <v>280</v>
      </c>
      <c r="L15" s="29">
        <v>289.60000000000002</v>
      </c>
      <c r="M15" s="29">
        <v>307</v>
      </c>
      <c r="N15" s="29">
        <v>297</v>
      </c>
      <c r="O15" s="29">
        <v>310.39999999999998</v>
      </c>
      <c r="P15" s="50">
        <v>251.09</v>
      </c>
      <c r="Q15" s="53" t="s">
        <v>30</v>
      </c>
      <c r="R15" s="28">
        <v>17.954096902295589</v>
      </c>
    </row>
    <row r="16" spans="1:20" x14ac:dyDescent="0.25">
      <c r="A16" s="40">
        <v>11</v>
      </c>
      <c r="B16" s="29">
        <v>217.2</v>
      </c>
      <c r="C16" s="29">
        <v>211</v>
      </c>
      <c r="D16" s="29">
        <v>261.10000000000002</v>
      </c>
      <c r="E16" s="29">
        <v>489</v>
      </c>
      <c r="F16" s="29">
        <v>217</v>
      </c>
      <c r="G16" s="29">
        <v>141</v>
      </c>
      <c r="H16" s="29">
        <v>223</v>
      </c>
      <c r="I16" s="29">
        <v>222</v>
      </c>
      <c r="J16" s="29">
        <v>216.1</v>
      </c>
      <c r="K16" s="29">
        <v>209</v>
      </c>
      <c r="L16" s="29">
        <v>220.4</v>
      </c>
      <c r="M16" s="29">
        <v>226</v>
      </c>
      <c r="N16" s="29">
        <v>215</v>
      </c>
      <c r="O16" s="29">
        <v>228.6</v>
      </c>
      <c r="P16" s="50">
        <v>184.27</v>
      </c>
      <c r="Q16" s="53" t="s">
        <v>30</v>
      </c>
      <c r="R16" s="28">
        <v>20.669460804740567</v>
      </c>
    </row>
    <row r="17" spans="1:18" x14ac:dyDescent="0.25">
      <c r="A17" s="40">
        <v>12</v>
      </c>
      <c r="B17" s="29">
        <v>264</v>
      </c>
      <c r="C17" s="29">
        <v>239</v>
      </c>
      <c r="D17" s="29">
        <v>277.39999999999998</v>
      </c>
      <c r="E17" s="29">
        <v>370</v>
      </c>
      <c r="F17" s="29">
        <v>247</v>
      </c>
      <c r="G17" s="29">
        <v>160</v>
      </c>
      <c r="H17" s="29">
        <v>250</v>
      </c>
      <c r="I17" s="29">
        <v>261</v>
      </c>
      <c r="J17" s="29">
        <v>249.8</v>
      </c>
      <c r="K17" s="29">
        <v>246</v>
      </c>
      <c r="L17" s="29">
        <v>226.3</v>
      </c>
      <c r="M17" s="29">
        <v>263</v>
      </c>
      <c r="N17" s="29">
        <v>254</v>
      </c>
      <c r="O17" s="29">
        <v>262.7</v>
      </c>
      <c r="P17" s="50">
        <v>210.23</v>
      </c>
      <c r="Q17" s="53" t="s">
        <v>30</v>
      </c>
      <c r="R17" s="28">
        <v>0</v>
      </c>
    </row>
    <row r="18" spans="1:18" x14ac:dyDescent="0.25">
      <c r="A18" s="40">
        <v>13</v>
      </c>
      <c r="B18" s="29">
        <v>100.6</v>
      </c>
      <c r="C18" s="29">
        <v>94.5</v>
      </c>
      <c r="D18" s="29">
        <v>110.3</v>
      </c>
      <c r="E18" s="29">
        <v>105</v>
      </c>
      <c r="F18" s="29">
        <v>97.3</v>
      </c>
      <c r="G18" s="29">
        <v>142</v>
      </c>
      <c r="H18" s="29">
        <v>100</v>
      </c>
      <c r="I18" s="29">
        <v>106</v>
      </c>
      <c r="J18" s="29">
        <v>98.3</v>
      </c>
      <c r="K18" s="29">
        <v>98.8</v>
      </c>
      <c r="L18" s="29">
        <v>106.8</v>
      </c>
      <c r="M18" s="29">
        <v>102</v>
      </c>
      <c r="N18" s="29">
        <v>100</v>
      </c>
      <c r="O18" s="29">
        <v>101.1</v>
      </c>
      <c r="P18" s="50">
        <v>97.71</v>
      </c>
      <c r="Q18" s="28" t="s">
        <v>23</v>
      </c>
      <c r="R18" s="28">
        <v>20.948741816180188</v>
      </c>
    </row>
    <row r="19" spans="1:18" x14ac:dyDescent="0.25">
      <c r="A19" s="31"/>
      <c r="B19" s="31" t="s">
        <v>18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</row>
    <row r="20" spans="1:18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2"/>
    </row>
    <row r="21" spans="1:18" x14ac:dyDescent="0.25">
      <c r="A21" s="59" t="s">
        <v>19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</row>
    <row r="23" spans="1:18" x14ac:dyDescent="0.25">
      <c r="A23" s="21" t="s">
        <v>12</v>
      </c>
      <c r="B23" s="52" t="s">
        <v>13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21" t="s">
        <v>14</v>
      </c>
      <c r="Q23" s="22" t="s">
        <v>15</v>
      </c>
    </row>
    <row r="24" spans="1:18" x14ac:dyDescent="0.25">
      <c r="A24" s="33"/>
      <c r="B24" s="24">
        <f>B5</f>
        <v>193</v>
      </c>
      <c r="C24" s="24">
        <f t="shared" ref="C24:O24" si="0">C5</f>
        <v>223</v>
      </c>
      <c r="D24" s="24">
        <f t="shared" si="0"/>
        <v>225</v>
      </c>
      <c r="E24" s="24">
        <f t="shared" si="0"/>
        <v>295</v>
      </c>
      <c r="F24" s="24">
        <f t="shared" si="0"/>
        <v>339</v>
      </c>
      <c r="G24" s="24">
        <f t="shared" si="0"/>
        <v>509</v>
      </c>
      <c r="H24" s="24">
        <f t="shared" si="0"/>
        <v>512</v>
      </c>
      <c r="I24" s="24">
        <f t="shared" si="0"/>
        <v>551</v>
      </c>
      <c r="J24" s="24">
        <f t="shared" si="0"/>
        <v>579</v>
      </c>
      <c r="K24" s="24">
        <f t="shared" si="0"/>
        <v>591</v>
      </c>
      <c r="L24" s="24">
        <f t="shared" si="0"/>
        <v>644</v>
      </c>
      <c r="M24" s="24">
        <f t="shared" si="0"/>
        <v>689</v>
      </c>
      <c r="N24" s="24">
        <f t="shared" si="0"/>
        <v>744</v>
      </c>
      <c r="O24" s="24">
        <f t="shared" si="0"/>
        <v>904</v>
      </c>
      <c r="P24" s="33"/>
      <c r="Q24" s="26" t="s">
        <v>16</v>
      </c>
    </row>
    <row r="25" spans="1:18" x14ac:dyDescent="0.25">
      <c r="A25" s="34">
        <v>1</v>
      </c>
      <c r="B25" s="35">
        <f t="shared" ref="B25:J25" si="1">(B6-$P6)/$P6</f>
        <v>2.9436221520039847E-2</v>
      </c>
      <c r="C25" s="35">
        <f t="shared" si="1"/>
        <v>-1.7129552635955447E-2</v>
      </c>
      <c r="D25" s="35">
        <f t="shared" si="1"/>
        <v>5.4382171960751638E-2</v>
      </c>
      <c r="E25" s="35">
        <f t="shared" si="1"/>
        <v>3.4425411608182278E-2</v>
      </c>
      <c r="F25" s="35">
        <f t="shared" si="1"/>
        <v>-1.5466489273241305E-2</v>
      </c>
      <c r="G25" s="35">
        <f t="shared" si="1"/>
        <v>-5.4881090969566837E-3</v>
      </c>
      <c r="H25" s="35">
        <f t="shared" si="1"/>
        <v>-2.2118742724097876E-2</v>
      </c>
      <c r="I25" s="35">
        <f t="shared" si="1"/>
        <v>1.613171461832694E-2</v>
      </c>
      <c r="J25" s="35">
        <f t="shared" si="1"/>
        <v>-7.1511724596707085E-3</v>
      </c>
      <c r="K25" s="35">
        <f t="shared" ref="K25:L25" si="2">(K6-$P6)/$P6</f>
        <v>-4.3738566439381378E-2</v>
      </c>
      <c r="L25" s="35">
        <f t="shared" si="2"/>
        <v>-4.3738566439381378E-2</v>
      </c>
      <c r="M25" s="35">
        <f t="shared" ref="M25:O37" si="3">(M6-$P6)/$P6</f>
        <v>1.114252453018451E-2</v>
      </c>
      <c r="N25" s="35">
        <f t="shared" si="3"/>
        <v>-1.380342591052728E-2</v>
      </c>
      <c r="O25" s="35">
        <f t="shared" si="3"/>
        <v>4.4902710793280559E-3</v>
      </c>
      <c r="P25" s="48" t="s">
        <v>23</v>
      </c>
      <c r="Q25" s="28">
        <f t="shared" ref="Q25:Q37" si="4">R6</f>
        <v>13.602271036210164</v>
      </c>
    </row>
    <row r="26" spans="1:18" x14ac:dyDescent="0.25">
      <c r="A26" s="34">
        <v>2</v>
      </c>
      <c r="B26" s="36">
        <f t="shared" ref="B26:J26" si="5">(B7-$P7)/$P7</f>
        <v>3.4694504144918648E-2</v>
      </c>
      <c r="C26" s="36">
        <f t="shared" si="5"/>
        <v>-1.1360147374884859E-2</v>
      </c>
      <c r="D26" s="36">
        <f t="shared" si="5"/>
        <v>8.0749155664722294E-2</v>
      </c>
      <c r="E26" s="36">
        <f t="shared" si="5"/>
        <v>5.4139801453280186E-2</v>
      </c>
      <c r="F26" s="36">
        <f t="shared" si="5"/>
        <v>-2.1492170709240996E-3</v>
      </c>
      <c r="G26" s="36">
        <f t="shared" si="5"/>
        <v>2.3436700440077847E-2</v>
      </c>
      <c r="H26" s="36">
        <f t="shared" si="5"/>
        <v>-2.1492170709240996E-3</v>
      </c>
      <c r="I26" s="36">
        <f t="shared" si="5"/>
        <v>3.3671067444478626E-2</v>
      </c>
      <c r="J26" s="36">
        <f t="shared" si="5"/>
        <v>3.991403131716309E-3</v>
      </c>
      <c r="K26" s="36">
        <f t="shared" ref="K26:L26" si="6">(K7-$P7)/$P7</f>
        <v>9.2109303039610501E-4</v>
      </c>
      <c r="L26" s="36">
        <f t="shared" si="6"/>
        <v>2.0366390338757642E-2</v>
      </c>
      <c r="M26" s="36">
        <f t="shared" si="3"/>
        <v>2.7530447241838216E-2</v>
      </c>
      <c r="N26" s="36">
        <f t="shared" si="3"/>
        <v>3.991403131716309E-3</v>
      </c>
      <c r="O26" s="36">
        <f t="shared" si="3"/>
        <v>9.2109303039610501E-4</v>
      </c>
      <c r="P26" s="48" t="s">
        <v>23</v>
      </c>
      <c r="Q26" s="28">
        <f t="shared" si="4"/>
        <v>20.948741816180188</v>
      </c>
    </row>
    <row r="27" spans="1:18" x14ac:dyDescent="0.25">
      <c r="A27" s="34">
        <v>3</v>
      </c>
      <c r="B27" s="36">
        <f t="shared" ref="B27:J27" si="7">(B8-$P8)/$P8</f>
        <v>6.2692369998380112E-2</v>
      </c>
      <c r="C27" s="36">
        <f t="shared" si="7"/>
        <v>-1.7225552135644463E-2</v>
      </c>
      <c r="D27" s="36">
        <f t="shared" si="7"/>
        <v>2.2733408931367827E-2</v>
      </c>
      <c r="E27" s="36">
        <f t="shared" si="7"/>
        <v>0.51736054862573577</v>
      </c>
      <c r="F27" s="36">
        <f t="shared" si="7"/>
        <v>-1.0259733246935456E-3</v>
      </c>
      <c r="G27" s="36">
        <f t="shared" si="7"/>
        <v>-1.7225552135644463E-2</v>
      </c>
      <c r="H27" s="36">
        <f t="shared" si="7"/>
        <v>-6.4258329283438508E-3</v>
      </c>
      <c r="I27" s="36">
        <f t="shared" si="7"/>
        <v>3.6773043900858587E-2</v>
      </c>
      <c r="J27" s="36">
        <f t="shared" si="7"/>
        <v>3.8339003185917596E-3</v>
      </c>
      <c r="K27" s="36">
        <f t="shared" ref="K27:L27" si="8">(K8-$P8)/$P8</f>
        <v>-4.8598736432854586E-4</v>
      </c>
      <c r="L27" s="36">
        <f t="shared" si="8"/>
        <v>-8.2563853339813129E-2</v>
      </c>
      <c r="M27" s="36">
        <f t="shared" si="3"/>
        <v>7.4572061126410724E-2</v>
      </c>
      <c r="N27" s="36">
        <f t="shared" si="3"/>
        <v>1.5173605486257369E-2</v>
      </c>
      <c r="O27" s="36">
        <f t="shared" si="3"/>
        <v>1.1339705167666071E-3</v>
      </c>
      <c r="P27" s="48" t="s">
        <v>23</v>
      </c>
      <c r="Q27" s="28">
        <f t="shared" si="4"/>
        <v>0</v>
      </c>
    </row>
    <row r="28" spans="1:18" x14ac:dyDescent="0.25">
      <c r="A28" s="34">
        <v>4</v>
      </c>
      <c r="B28" s="36">
        <f t="shared" ref="B28:J28" si="9">(B9-$P9)/$P9</f>
        <v>9.3267449042618772E-2</v>
      </c>
      <c r="C28" s="36">
        <f t="shared" si="9"/>
        <v>3.1500926497838047E-2</v>
      </c>
      <c r="D28" s="36">
        <f t="shared" si="9"/>
        <v>5.0030883261272308E-2</v>
      </c>
      <c r="E28" s="36">
        <f t="shared" si="9"/>
        <v>0.10562075355157487</v>
      </c>
      <c r="F28" s="36">
        <f t="shared" si="9"/>
        <v>6.1766522544768438E-4</v>
      </c>
      <c r="G28" s="36">
        <f t="shared" si="9"/>
        <v>-0.52995676343421871</v>
      </c>
      <c r="H28" s="36">
        <f t="shared" si="9"/>
        <v>-1.7912291537986468E-2</v>
      </c>
      <c r="I28" s="36">
        <f t="shared" si="9"/>
        <v>-2.4088943792464519E-2</v>
      </c>
      <c r="J28" s="36">
        <f t="shared" si="9"/>
        <v>6.8560840024706568E-2</v>
      </c>
      <c r="K28" s="36">
        <f t="shared" ref="K28:L28" si="10">(K9-$P9)/$P9</f>
        <v>-0.14762198888202596</v>
      </c>
      <c r="L28" s="36">
        <f t="shared" si="10"/>
        <v>-0.2093885114268067</v>
      </c>
      <c r="M28" s="36">
        <f t="shared" si="3"/>
        <v>5.6207535515750466E-2</v>
      </c>
      <c r="N28" s="36">
        <f t="shared" si="3"/>
        <v>-0.12291537986411376</v>
      </c>
      <c r="O28" s="36">
        <f t="shared" si="3"/>
        <v>6.1766522544768438E-4</v>
      </c>
      <c r="P28" s="48" t="str">
        <f>Q9</f>
        <v>1,2-dichloorethaan</v>
      </c>
      <c r="Q28" s="28">
        <f t="shared" si="4"/>
        <v>0</v>
      </c>
    </row>
    <row r="29" spans="1:18" x14ac:dyDescent="0.25">
      <c r="A29" s="34">
        <v>5</v>
      </c>
      <c r="B29" s="36">
        <f t="shared" ref="B29:J29" si="11">(B10-$P10)/$P10</f>
        <v>0.20507399577167032</v>
      </c>
      <c r="C29" s="36">
        <f t="shared" si="11"/>
        <v>0.20507399577167032</v>
      </c>
      <c r="D29" s="36">
        <f t="shared" si="11"/>
        <v>0.27554615926708964</v>
      </c>
      <c r="E29" s="36">
        <f t="shared" si="11"/>
        <v>0.31782945736434109</v>
      </c>
      <c r="F29" s="36">
        <f t="shared" si="11"/>
        <v>0.17688513037350245</v>
      </c>
      <c r="G29" s="36">
        <f t="shared" si="11"/>
        <v>-0.16842847075405207</v>
      </c>
      <c r="H29" s="36">
        <f t="shared" si="11"/>
        <v>0.19097956307258626</v>
      </c>
      <c r="I29" s="36">
        <f t="shared" si="11"/>
        <v>7.1176885130373485E-2</v>
      </c>
      <c r="J29" s="36">
        <f t="shared" si="11"/>
        <v>0.24735729386892177</v>
      </c>
      <c r="K29" s="36">
        <f t="shared" ref="K29:L29" si="12">(K10-$P10)/$P10</f>
        <v>-1.3389711064129634E-2</v>
      </c>
      <c r="L29" s="36">
        <f t="shared" si="12"/>
        <v>0.13460183227625103</v>
      </c>
      <c r="M29" s="36">
        <f t="shared" si="3"/>
        <v>0.26145172656800558</v>
      </c>
      <c r="N29" s="36">
        <f t="shared" si="3"/>
        <v>-6.27202255109231E-2</v>
      </c>
      <c r="O29" s="36">
        <f t="shared" si="3"/>
        <v>0.23326286116983797</v>
      </c>
      <c r="P29" s="48" t="str">
        <f t="shared" ref="P29:P36" si="13">Q10</f>
        <v>1,2-dichloorethaan</v>
      </c>
      <c r="Q29" s="28">
        <f t="shared" si="4"/>
        <v>20.679433036290842</v>
      </c>
    </row>
    <row r="30" spans="1:18" x14ac:dyDescent="0.25">
      <c r="A30" s="34">
        <v>6</v>
      </c>
      <c r="B30" s="36">
        <f t="shared" ref="B30:J30" si="14">(B11-$P11)/$P11</f>
        <v>8.6065573770491788E-2</v>
      </c>
      <c r="C30" s="36">
        <f t="shared" si="14"/>
        <v>7.0696721311475363E-2</v>
      </c>
      <c r="D30" s="36">
        <f t="shared" si="14"/>
        <v>0.11680327868852465</v>
      </c>
      <c r="E30" s="36">
        <f t="shared" si="14"/>
        <v>7.0696721311475363E-2</v>
      </c>
      <c r="F30" s="36">
        <f t="shared" si="14"/>
        <v>2.9713114754098456E-2</v>
      </c>
      <c r="G30" s="36">
        <f t="shared" si="14"/>
        <v>-0.31352459016393441</v>
      </c>
      <c r="H30" s="36">
        <f t="shared" si="14"/>
        <v>6.0450819672131131E-2</v>
      </c>
      <c r="I30" s="36">
        <f t="shared" si="14"/>
        <v>-2.1516393442622857E-2</v>
      </c>
      <c r="J30" s="36">
        <f t="shared" si="14"/>
        <v>9.631147540983602E-2</v>
      </c>
      <c r="K30" s="36">
        <f t="shared" ref="K30:L30" si="15">(K11-$P11)/$P11</f>
        <v>-0.12397540983606548</v>
      </c>
      <c r="L30" s="36">
        <f t="shared" si="15"/>
        <v>-9.8360655737704819E-2</v>
      </c>
      <c r="M30" s="36">
        <f t="shared" si="3"/>
        <v>0.10655737704918042</v>
      </c>
      <c r="N30" s="36">
        <f t="shared" si="3"/>
        <v>-9.3237704918032807E-2</v>
      </c>
      <c r="O30" s="36">
        <f t="shared" si="3"/>
        <v>1.9467213114754047E-2</v>
      </c>
      <c r="P30" s="48" t="str">
        <f t="shared" si="13"/>
        <v>1,2-dichloorethaan</v>
      </c>
      <c r="Q30" s="28">
        <f t="shared" si="4"/>
        <v>8.9100200499554951</v>
      </c>
    </row>
    <row r="31" spans="1:18" x14ac:dyDescent="0.25">
      <c r="A31" s="34">
        <v>7</v>
      </c>
      <c r="B31" s="36">
        <f t="shared" ref="B31:J31" si="16">(B12-$P12)/$P12</f>
        <v>-0.18102949681897057</v>
      </c>
      <c r="C31" s="36">
        <f t="shared" si="16"/>
        <v>-0.26315789473684209</v>
      </c>
      <c r="D31" s="36">
        <f t="shared" si="16"/>
        <v>-0.24117987275882022</v>
      </c>
      <c r="E31" s="36">
        <f t="shared" si="16"/>
        <v>-0.25853094274146915</v>
      </c>
      <c r="F31" s="36">
        <f t="shared" si="16"/>
        <v>-0.33140543666859462</v>
      </c>
      <c r="G31" s="36">
        <f t="shared" si="16"/>
        <v>-0.98334297281665706</v>
      </c>
      <c r="H31" s="36">
        <f t="shared" si="16"/>
        <v>-0.23539618276460392</v>
      </c>
      <c r="I31" s="36">
        <f t="shared" si="16"/>
        <v>-0.2643146327356854</v>
      </c>
      <c r="J31" s="36">
        <f t="shared" si="16"/>
        <v>-0.22267206477732793</v>
      </c>
      <c r="K31" s="36">
        <f t="shared" ref="K31" si="17">(K12-$P12)/$P12</f>
        <v>-0.28629265471370735</v>
      </c>
      <c r="L31" s="36"/>
      <c r="M31" s="36">
        <f t="shared" si="3"/>
        <v>-0.18334297281665712</v>
      </c>
      <c r="N31" s="36">
        <f t="shared" si="3"/>
        <v>-0.30133024869866981</v>
      </c>
      <c r="O31" s="36">
        <f t="shared" si="3"/>
        <v>-0.25737420474262579</v>
      </c>
      <c r="P31" s="48" t="str">
        <f t="shared" si="13"/>
        <v>Butylacetaat</v>
      </c>
      <c r="Q31" s="28">
        <f t="shared" si="4"/>
        <v>0</v>
      </c>
    </row>
    <row r="32" spans="1:18" x14ac:dyDescent="0.25">
      <c r="A32" s="34">
        <v>8</v>
      </c>
      <c r="B32" s="36">
        <f t="shared" ref="B32:J32" si="18">(B13-$P13)/$P13</f>
        <v>-0.2053959161045921</v>
      </c>
      <c r="C32" s="36">
        <f t="shared" si="18"/>
        <v>-0.25898549385567771</v>
      </c>
      <c r="D32" s="36">
        <f t="shared" si="18"/>
        <v>-0.22110320613508275</v>
      </c>
      <c r="E32" s="36">
        <f t="shared" si="18"/>
        <v>-0.24235424558809945</v>
      </c>
      <c r="F32" s="36">
        <f t="shared" si="18"/>
        <v>-0.26360528504111613</v>
      </c>
      <c r="G32" s="36">
        <f t="shared" si="18"/>
        <v>-0.88358126212695187</v>
      </c>
      <c r="H32" s="36">
        <f t="shared" si="18"/>
        <v>-0.2284948720317842</v>
      </c>
      <c r="I32" s="36">
        <f t="shared" si="18"/>
        <v>-0.25159382795897628</v>
      </c>
      <c r="J32" s="36">
        <f t="shared" si="18"/>
        <v>-0.2331146632172226</v>
      </c>
      <c r="K32" s="36">
        <f t="shared" ref="K32:L32" si="19">(K13-$P13)/$P13</f>
        <v>-0.2968677815762728</v>
      </c>
      <c r="L32" s="36">
        <f t="shared" si="19"/>
        <v>-0.41051464473805788</v>
      </c>
      <c r="M32" s="36">
        <f t="shared" si="3"/>
        <v>-0.19523237549662764</v>
      </c>
      <c r="N32" s="36">
        <f t="shared" si="3"/>
        <v>-0.23219070498013497</v>
      </c>
      <c r="O32" s="36">
        <f t="shared" si="3"/>
        <v>-0.2368104961655734</v>
      </c>
      <c r="P32" s="48" t="str">
        <f t="shared" si="13"/>
        <v>Butylacetaat</v>
      </c>
      <c r="Q32" s="28">
        <f t="shared" si="4"/>
        <v>7.7445239275667888</v>
      </c>
    </row>
    <row r="33" spans="1:17" x14ac:dyDescent="0.25">
      <c r="A33" s="34">
        <v>9</v>
      </c>
      <c r="B33" s="36">
        <f t="shared" ref="B33:J33" si="20">(B14-$P14)/$P14</f>
        <v>-0.22307692307692309</v>
      </c>
      <c r="C33" s="36">
        <f t="shared" si="20"/>
        <v>-0.25846153846153841</v>
      </c>
      <c r="D33" s="36">
        <f t="shared" si="20"/>
        <v>-0.19230769230769232</v>
      </c>
      <c r="E33" s="36">
        <f t="shared" si="20"/>
        <v>-0.2153846153846154</v>
      </c>
      <c r="F33" s="36">
        <f t="shared" si="20"/>
        <v>-0.25461538461538458</v>
      </c>
      <c r="G33" s="36">
        <f t="shared" si="20"/>
        <v>-0.76</v>
      </c>
      <c r="H33" s="36">
        <f t="shared" si="20"/>
        <v>-0.2153846153846154</v>
      </c>
      <c r="I33" s="36">
        <f t="shared" si="20"/>
        <v>-0.24307692307692302</v>
      </c>
      <c r="J33" s="36">
        <f t="shared" si="20"/>
        <v>-0.23000000000000004</v>
      </c>
      <c r="K33" s="36">
        <f t="shared" ref="K33:L33" si="21">(K14-$P14)/$P14</f>
        <v>-0.27307692307692305</v>
      </c>
      <c r="L33" s="36">
        <f t="shared" si="21"/>
        <v>-0.28000000000000003</v>
      </c>
      <c r="M33" s="36">
        <f t="shared" si="3"/>
        <v>-0.2</v>
      </c>
      <c r="N33" s="36">
        <f t="shared" si="3"/>
        <v>-0.23923076923076919</v>
      </c>
      <c r="O33" s="36">
        <f t="shared" si="3"/>
        <v>-0.23769230769230773</v>
      </c>
      <c r="P33" s="48" t="str">
        <f t="shared" si="13"/>
        <v>Butylacetaat</v>
      </c>
      <c r="Q33" s="28">
        <f t="shared" si="4"/>
        <v>20.550657516051885</v>
      </c>
    </row>
    <row r="34" spans="1:17" x14ac:dyDescent="0.25">
      <c r="A34" s="34">
        <v>10</v>
      </c>
      <c r="B34" s="36">
        <f t="shared" ref="B34:J34" si="22">(B15-$P15)/$P15</f>
        <v>0.17965669680194346</v>
      </c>
      <c r="C34" s="36">
        <f t="shared" si="22"/>
        <v>0.13903381257716355</v>
      </c>
      <c r="D34" s="36">
        <f t="shared" si="22"/>
        <v>0.39153291648412908</v>
      </c>
      <c r="E34" s="36">
        <f t="shared" si="22"/>
        <v>1.142658011071727</v>
      </c>
      <c r="F34" s="36">
        <f t="shared" si="22"/>
        <v>0.17886016966028115</v>
      </c>
      <c r="G34" s="36">
        <f t="shared" si="22"/>
        <v>-0.37870882950336532</v>
      </c>
      <c r="H34" s="36">
        <f t="shared" si="22"/>
        <v>0.19877334820183995</v>
      </c>
      <c r="I34" s="36">
        <f t="shared" si="22"/>
        <v>0.1947907124935282</v>
      </c>
      <c r="J34" s="36">
        <f t="shared" si="22"/>
        <v>0.16531920825202126</v>
      </c>
      <c r="K34" s="36">
        <f t="shared" ref="K34:L34" si="23">(K15-$P15)/$P15</f>
        <v>0.11513799832729299</v>
      </c>
      <c r="L34" s="36">
        <f t="shared" si="23"/>
        <v>0.15337130112708597</v>
      </c>
      <c r="M34" s="36">
        <f t="shared" si="3"/>
        <v>0.22266916245171053</v>
      </c>
      <c r="N34" s="36">
        <f t="shared" si="3"/>
        <v>0.18284280536859293</v>
      </c>
      <c r="O34" s="36">
        <f t="shared" si="3"/>
        <v>0.23621012385997042</v>
      </c>
      <c r="P34" s="48" t="str">
        <f t="shared" si="13"/>
        <v>p-xyleen</v>
      </c>
      <c r="Q34" s="28">
        <f t="shared" si="4"/>
        <v>17.954096902295589</v>
      </c>
    </row>
    <row r="35" spans="1:17" x14ac:dyDescent="0.25">
      <c r="A35" s="34">
        <v>11</v>
      </c>
      <c r="B35" s="36">
        <f t="shared" ref="B35:J35" si="24">(B16-$P16)/$P16</f>
        <v>0.17870516090519334</v>
      </c>
      <c r="C35" s="36">
        <f t="shared" si="24"/>
        <v>0.14505888098985179</v>
      </c>
      <c r="D35" s="36">
        <f t="shared" si="24"/>
        <v>0.41694252998317688</v>
      </c>
      <c r="E35" s="36">
        <f t="shared" si="24"/>
        <v>1.6537146578390405</v>
      </c>
      <c r="F35" s="36">
        <f t="shared" si="24"/>
        <v>0.17761979703695657</v>
      </c>
      <c r="G35" s="36">
        <f t="shared" si="24"/>
        <v>-0.23481847289303742</v>
      </c>
      <c r="H35" s="36">
        <f t="shared" si="24"/>
        <v>0.21018071308406136</v>
      </c>
      <c r="I35" s="36">
        <f t="shared" si="24"/>
        <v>0.20475389374287722</v>
      </c>
      <c r="J35" s="36">
        <f t="shared" si="24"/>
        <v>0.17273565962989082</v>
      </c>
      <c r="K35" s="36">
        <f t="shared" ref="K35:L35" si="25">(K16-$P16)/$P16</f>
        <v>0.13420524230748351</v>
      </c>
      <c r="L35" s="36">
        <f t="shared" si="25"/>
        <v>0.19607098279698265</v>
      </c>
      <c r="M35" s="36">
        <f t="shared" si="3"/>
        <v>0.22646117110761377</v>
      </c>
      <c r="N35" s="36">
        <f t="shared" si="3"/>
        <v>0.1667661583545883</v>
      </c>
      <c r="O35" s="36">
        <f t="shared" si="3"/>
        <v>0.24057090139469248</v>
      </c>
      <c r="P35" s="48" t="str">
        <f t="shared" si="13"/>
        <v>p-xyleen</v>
      </c>
      <c r="Q35" s="28">
        <f t="shared" si="4"/>
        <v>20.669460804740567</v>
      </c>
    </row>
    <row r="36" spans="1:17" x14ac:dyDescent="0.25">
      <c r="A36" s="34">
        <v>12</v>
      </c>
      <c r="B36" s="36">
        <f t="shared" ref="B36:J36" si="26">(B17-$P17)/$P17</f>
        <v>0.2557674927460401</v>
      </c>
      <c r="C36" s="36">
        <f t="shared" si="26"/>
        <v>0.13685011653902873</v>
      </c>
      <c r="D36" s="36">
        <f t="shared" si="26"/>
        <v>0.31950720639299812</v>
      </c>
      <c r="E36" s="36">
        <f t="shared" si="26"/>
        <v>0.75997716786376834</v>
      </c>
      <c r="F36" s="36">
        <f t="shared" si="26"/>
        <v>0.17490367692527237</v>
      </c>
      <c r="G36" s="36">
        <f t="shared" si="26"/>
        <v>-0.2389287922751272</v>
      </c>
      <c r="H36" s="36">
        <f t="shared" si="26"/>
        <v>0.18917376207011374</v>
      </c>
      <c r="I36" s="36">
        <f t="shared" si="26"/>
        <v>0.24149740760119875</v>
      </c>
      <c r="J36" s="36">
        <f t="shared" si="26"/>
        <v>0.18822242306045769</v>
      </c>
      <c r="K36" s="36">
        <f t="shared" ref="K36:L36" si="27">(K17-$P17)/$P17</f>
        <v>0.17014698187699193</v>
      </c>
      <c r="L36" s="36">
        <f t="shared" si="27"/>
        <v>7.6440089425867011E-2</v>
      </c>
      <c r="M36" s="36">
        <f t="shared" si="3"/>
        <v>0.25101079769775964</v>
      </c>
      <c r="N36" s="36">
        <f t="shared" si="3"/>
        <v>0.20820054226323556</v>
      </c>
      <c r="O36" s="36">
        <f t="shared" si="3"/>
        <v>0.24958378918327548</v>
      </c>
      <c r="P36" s="48" t="str">
        <f t="shared" si="13"/>
        <v>p-xyleen</v>
      </c>
      <c r="Q36" s="28">
        <f t="shared" si="4"/>
        <v>0</v>
      </c>
    </row>
    <row r="37" spans="1:17" x14ac:dyDescent="0.25">
      <c r="A37" s="34">
        <v>13</v>
      </c>
      <c r="B37" s="35">
        <f t="shared" ref="B37:J37" si="28">(B18-$P18)/$P18</f>
        <v>2.9577320642718254E-2</v>
      </c>
      <c r="C37" s="35">
        <f t="shared" si="28"/>
        <v>-3.2852318084126433E-2</v>
      </c>
      <c r="D37" s="35">
        <f t="shared" si="28"/>
        <v>0.12885068058540583</v>
      </c>
      <c r="E37" s="35">
        <f t="shared" si="28"/>
        <v>7.4608535462081738E-2</v>
      </c>
      <c r="F37" s="35">
        <f t="shared" si="28"/>
        <v>-4.1960904718042844E-3</v>
      </c>
      <c r="G37" s="35">
        <f t="shared" si="28"/>
        <v>0.45328011462491052</v>
      </c>
      <c r="H37" s="35">
        <f t="shared" si="28"/>
        <v>2.3436700440077847E-2</v>
      </c>
      <c r="I37" s="35">
        <f t="shared" si="28"/>
        <v>8.4842902466482517E-2</v>
      </c>
      <c r="J37" s="35">
        <f t="shared" si="28"/>
        <v>6.0382765325964942E-3</v>
      </c>
      <c r="K37" s="35">
        <f t="shared" ref="K37:L37" si="29">(K18-$P18)/$P18</f>
        <v>1.1155460034796883E-2</v>
      </c>
      <c r="L37" s="35">
        <f t="shared" si="29"/>
        <v>9.3030396070003116E-2</v>
      </c>
      <c r="M37" s="35">
        <f t="shared" si="3"/>
        <v>4.3905434448879406E-2</v>
      </c>
      <c r="N37" s="35">
        <f t="shared" si="3"/>
        <v>2.3436700440077847E-2</v>
      </c>
      <c r="O37" s="35">
        <f t="shared" si="3"/>
        <v>3.4694504144918648E-2</v>
      </c>
      <c r="P37" s="48" t="s">
        <v>23</v>
      </c>
      <c r="Q37" s="28">
        <f t="shared" si="4"/>
        <v>20.948741816180188</v>
      </c>
    </row>
    <row r="38" spans="1:17" x14ac:dyDescent="0.25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</row>
    <row r="39" spans="1:17" x14ac:dyDescent="0.25">
      <c r="A39" s="59" t="s">
        <v>27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1:17" x14ac:dyDescent="0.25">
      <c r="A40" s="31"/>
      <c r="B40" s="3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31"/>
    </row>
    <row r="41" spans="1:17" x14ac:dyDescent="0.25">
      <c r="A41" s="21" t="s">
        <v>12</v>
      </c>
      <c r="B41" s="52" t="s">
        <v>13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39" t="s">
        <v>15</v>
      </c>
    </row>
    <row r="42" spans="1:17" x14ac:dyDescent="0.25">
      <c r="A42" s="33"/>
      <c r="B42" s="24">
        <f>B5</f>
        <v>193</v>
      </c>
      <c r="C42" s="24">
        <f t="shared" ref="C42:O42" si="30">C5</f>
        <v>223</v>
      </c>
      <c r="D42" s="24">
        <f t="shared" si="30"/>
        <v>225</v>
      </c>
      <c r="E42" s="24">
        <f t="shared" si="30"/>
        <v>295</v>
      </c>
      <c r="F42" s="24">
        <f t="shared" si="30"/>
        <v>339</v>
      </c>
      <c r="G42" s="24">
        <f t="shared" si="30"/>
        <v>509</v>
      </c>
      <c r="H42" s="24">
        <f t="shared" si="30"/>
        <v>512</v>
      </c>
      <c r="I42" s="24">
        <f t="shared" si="30"/>
        <v>551</v>
      </c>
      <c r="J42" s="24">
        <f t="shared" si="30"/>
        <v>579</v>
      </c>
      <c r="K42" s="24">
        <f t="shared" si="30"/>
        <v>591</v>
      </c>
      <c r="L42" s="24">
        <f t="shared" si="30"/>
        <v>644</v>
      </c>
      <c r="M42" s="24">
        <f t="shared" si="30"/>
        <v>689</v>
      </c>
      <c r="N42" s="24">
        <f t="shared" si="30"/>
        <v>744</v>
      </c>
      <c r="O42" s="24">
        <f t="shared" si="30"/>
        <v>904</v>
      </c>
      <c r="P42" s="33" t="s">
        <v>16</v>
      </c>
    </row>
    <row r="43" spans="1:17" x14ac:dyDescent="0.25">
      <c r="A43" s="55" t="str">
        <f>Q9</f>
        <v>1,2-dichloorethaan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26"/>
    </row>
    <row r="44" spans="1:17" x14ac:dyDescent="0.25">
      <c r="A44" s="34">
        <v>4</v>
      </c>
      <c r="B44" s="41">
        <f t="shared" ref="B44:J44" si="31">(B9/$P9)/(B8/$P8)</f>
        <v>1.0287713358140373</v>
      </c>
      <c r="C44" s="41">
        <f t="shared" si="31"/>
        <v>1.0495805306490915</v>
      </c>
      <c r="D44" s="41">
        <f t="shared" si="31"/>
        <v>1.0266907036491817</v>
      </c>
      <c r="E44" s="41">
        <f t="shared" si="31"/>
        <v>0.72864735711820694</v>
      </c>
      <c r="F44" s="41">
        <f t="shared" si="31"/>
        <v>1.001645326611355</v>
      </c>
      <c r="G44" s="41">
        <f t="shared" si="31"/>
        <v>0.47828190648141233</v>
      </c>
      <c r="H44" s="41">
        <f t="shared" si="31"/>
        <v>0.98843925396782761</v>
      </c>
      <c r="I44" s="41">
        <f t="shared" si="31"/>
        <v>0.94129671093267442</v>
      </c>
      <c r="J44" s="41">
        <f t="shared" si="31"/>
        <v>1.0644797308454839</v>
      </c>
      <c r="K44" s="41">
        <f t="shared" ref="K44:L44" si="32">(K9/$P9)/(K8/$P8)</f>
        <v>0.85279245747670251</v>
      </c>
      <c r="L44" s="41">
        <f t="shared" si="32"/>
        <v>0.86176186915167541</v>
      </c>
      <c r="M44" s="41">
        <f>(M9/$P9)/(M8/$P8)</f>
        <v>0.98290991709629072</v>
      </c>
      <c r="N44" s="41">
        <f>(N9/$P9)/(N8/$P8)</f>
        <v>0.8639750042710892</v>
      </c>
      <c r="O44" s="41">
        <f>(O9/$P9)/(O8/$P8)</f>
        <v>0.99948427952049979</v>
      </c>
      <c r="P44" s="28">
        <f>R9</f>
        <v>0</v>
      </c>
    </row>
    <row r="45" spans="1:17" x14ac:dyDescent="0.25">
      <c r="A45" s="34">
        <v>5</v>
      </c>
      <c r="B45" s="41">
        <f t="shared" ref="B45:J45" si="33">(B10/$P10)/(B7/$P7)</f>
        <v>1.1646664700974272</v>
      </c>
      <c r="C45" s="41">
        <f t="shared" si="33"/>
        <v>1.2189211193255685</v>
      </c>
      <c r="D45" s="41">
        <f t="shared" si="33"/>
        <v>1.1802425683900315</v>
      </c>
      <c r="E45" s="41">
        <f t="shared" si="33"/>
        <v>1.2501467599909686</v>
      </c>
      <c r="F45" s="41">
        <f t="shared" si="33"/>
        <v>1.1794199598850761</v>
      </c>
      <c r="G45" s="41">
        <f t="shared" si="33"/>
        <v>0.81252854122621554</v>
      </c>
      <c r="H45" s="41">
        <f t="shared" si="33"/>
        <v>1.1935447498238194</v>
      </c>
      <c r="I45" s="41">
        <f t="shared" si="33"/>
        <v>1.0362840935256317</v>
      </c>
      <c r="J45" s="41">
        <f t="shared" si="33"/>
        <v>1.2423983810798402</v>
      </c>
      <c r="K45" s="41">
        <f t="shared" ref="K45:L45" si="34">(K10/$P10)/(K7/$P7)</f>
        <v>0.9857023653570951</v>
      </c>
      <c r="L45" s="41">
        <f t="shared" si="34"/>
        <v>1.1119553162659226</v>
      </c>
      <c r="M45" s="41">
        <f>(M10/$P10)/(M7/$P7)</f>
        <v>1.2276538665633447</v>
      </c>
      <c r="N45" s="41">
        <f>(N10/$P10)/(N7/$P7)</f>
        <v>0.93355358578315695</v>
      </c>
      <c r="O45" s="41">
        <f>(O10/$P10)/(O7/$P7)</f>
        <v>1.2321279566963688</v>
      </c>
      <c r="P45" s="28">
        <f>R10</f>
        <v>20.679433036290842</v>
      </c>
    </row>
    <row r="46" spans="1:17" x14ac:dyDescent="0.25">
      <c r="A46" s="34">
        <v>6</v>
      </c>
      <c r="B46" s="41">
        <f t="shared" ref="B46:J46" si="35">(B11/$P11)/(B6/$P6)</f>
        <v>1.0550100638258428</v>
      </c>
      <c r="C46" s="41">
        <f t="shared" si="35"/>
        <v>1.0893569179773099</v>
      </c>
      <c r="D46" s="41">
        <f t="shared" si="35"/>
        <v>1.0592015953870819</v>
      </c>
      <c r="E46" s="41">
        <f t="shared" si="35"/>
        <v>1.0350642098466079</v>
      </c>
      <c r="F46" s="41">
        <f t="shared" si="35"/>
        <v>1.0458893511852019</v>
      </c>
      <c r="G46" s="41">
        <f t="shared" si="35"/>
        <v>0.69026365206425799</v>
      </c>
      <c r="H46" s="41">
        <f t="shared" si="35"/>
        <v>1.0844372072599533</v>
      </c>
      <c r="I46" s="41">
        <f t="shared" si="35"/>
        <v>0.9629495787609671</v>
      </c>
      <c r="J46" s="41">
        <f t="shared" si="35"/>
        <v>1.1042078562209956</v>
      </c>
      <c r="K46" s="41">
        <f t="shared" ref="K46:L46" si="36">(K11/$P11)/(K6/$P6)</f>
        <v>0.91609319315751969</v>
      </c>
      <c r="L46" s="41">
        <f t="shared" si="36"/>
        <v>0.94287954383464023</v>
      </c>
      <c r="M46" s="41">
        <f>(M11/$P11)/(M6/$P6)</f>
        <v>1.0943634059534082</v>
      </c>
      <c r="N46" s="41">
        <f>(N11/$P11)/(N6/$P6)</f>
        <v>0.91945390899289525</v>
      </c>
      <c r="O46" s="41">
        <f>(O11/$P11)/(O6/$P6)</f>
        <v>1.0149099921289761</v>
      </c>
      <c r="P46" s="28">
        <f>R11</f>
        <v>8.9100200499554951</v>
      </c>
    </row>
    <row r="47" spans="1:17" x14ac:dyDescent="0.25">
      <c r="A47" s="55" t="str">
        <f>Q12</f>
        <v>Butylacetaat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42"/>
    </row>
    <row r="48" spans="1:17" x14ac:dyDescent="0.25">
      <c r="A48" s="34">
        <v>7</v>
      </c>
      <c r="B48" s="41">
        <f t="shared" ref="B48:J48" si="37">(B12/$P12)/(B8/$P8)</f>
        <v>0.77065623721592902</v>
      </c>
      <c r="C48" s="41">
        <f t="shared" si="37"/>
        <v>0.74975708502024285</v>
      </c>
      <c r="D48" s="41">
        <f t="shared" si="37"/>
        <v>0.74195300614463611</v>
      </c>
      <c r="E48" s="41">
        <f t="shared" si="37"/>
        <v>0.48865713421248158</v>
      </c>
      <c r="F48" s="41">
        <f t="shared" si="37"/>
        <v>0.66928122801807011</v>
      </c>
      <c r="G48" s="41">
        <f t="shared" si="37"/>
        <v>1.6948982769688377E-2</v>
      </c>
      <c r="H48" s="41">
        <f t="shared" si="37"/>
        <v>0.7695488093142554</v>
      </c>
      <c r="I48" s="41">
        <f t="shared" si="37"/>
        <v>0.70959152689415839</v>
      </c>
      <c r="J48" s="41">
        <f t="shared" si="37"/>
        <v>0.77435911954753445</v>
      </c>
      <c r="K48" s="41">
        <f t="shared" ref="K48" si="38">(K12/$P12)/(K8/$P8)</f>
        <v>0.71405436668594569</v>
      </c>
      <c r="L48" s="41"/>
      <c r="M48" s="41">
        <f>(M12/$P12)/(M8/$P8)</f>
        <v>0.7599834917793129</v>
      </c>
      <c r="N48" s="41">
        <f>(N12/$P12)/(N8/$P8)</f>
        <v>0.68822686831645385</v>
      </c>
      <c r="O48" s="41">
        <f>(O12/$P12)/(O8/$P8)</f>
        <v>0.74178463335336109</v>
      </c>
      <c r="P48" s="28">
        <f>R12</f>
        <v>0</v>
      </c>
    </row>
    <row r="49" spans="1:16" x14ac:dyDescent="0.25">
      <c r="A49" s="34">
        <v>8</v>
      </c>
      <c r="B49" s="41">
        <f t="shared" ref="B49:J49" si="39">(B13/$P13)/(B6/$P6)</f>
        <v>0.77188277164185592</v>
      </c>
      <c r="C49" s="41">
        <f t="shared" si="39"/>
        <v>0.75392897215665144</v>
      </c>
      <c r="D49" s="41">
        <f t="shared" si="39"/>
        <v>0.73872341033276789</v>
      </c>
      <c r="E49" s="41">
        <f t="shared" si="39"/>
        <v>0.73243149859787093</v>
      </c>
      <c r="F49" s="41">
        <f t="shared" si="39"/>
        <v>0.74796307787969063</v>
      </c>
      <c r="G49" s="41">
        <f t="shared" si="39"/>
        <v>0.11706118241315024</v>
      </c>
      <c r="H49" s="41">
        <f t="shared" si="39"/>
        <v>0.78895583919606838</v>
      </c>
      <c r="I49" s="41">
        <f t="shared" si="39"/>
        <v>0.73652476472711548</v>
      </c>
      <c r="J49" s="41">
        <f t="shared" si="39"/>
        <v>0.77240896651169855</v>
      </c>
      <c r="K49" s="41">
        <f t="shared" ref="K49:L49" si="40">(K13/$P13)/(K6/$P6)</f>
        <v>0.73529287467510807</v>
      </c>
      <c r="L49" s="41">
        <f t="shared" si="40"/>
        <v>0.61644790281566231</v>
      </c>
      <c r="M49" s="41">
        <f t="shared" ref="M49:O50" si="41">(M13/$P13)/(M6/$P6)</f>
        <v>0.795899297062299</v>
      </c>
      <c r="N49" s="41">
        <f t="shared" si="41"/>
        <v>0.77855603557410613</v>
      </c>
      <c r="O49" s="41">
        <f t="shared" si="41"/>
        <v>0.75977789512523308</v>
      </c>
      <c r="P49" s="28">
        <f>R13</f>
        <v>7.7445239275667888</v>
      </c>
    </row>
    <row r="50" spans="1:16" x14ac:dyDescent="0.25">
      <c r="A50" s="34">
        <v>9</v>
      </c>
      <c r="B50" s="41">
        <f t="shared" ref="B50:J50" si="42">(B14/$P14)/(B7/$P7)</f>
        <v>0.7508719470440538</v>
      </c>
      <c r="C50" s="41">
        <f t="shared" si="42"/>
        <v>0.75005924510272348</v>
      </c>
      <c r="D50" s="41">
        <f t="shared" si="42"/>
        <v>0.74734484265734269</v>
      </c>
      <c r="E50" s="41">
        <f t="shared" si="42"/>
        <v>0.74431814787154593</v>
      </c>
      <c r="F50" s="41">
        <f t="shared" si="42"/>
        <v>0.74699005917159766</v>
      </c>
      <c r="G50" s="41">
        <f t="shared" si="42"/>
        <v>0.23450399999999996</v>
      </c>
      <c r="H50" s="41">
        <f t="shared" si="42"/>
        <v>0.78630532544378695</v>
      </c>
      <c r="I50" s="41">
        <f t="shared" si="42"/>
        <v>0.73226686976389943</v>
      </c>
      <c r="J50" s="41">
        <f t="shared" si="42"/>
        <v>0.76693883792048922</v>
      </c>
      <c r="K50" s="41">
        <f t="shared" ref="K50:L50" si="43">(K14/$P14)/(K7/$P7)</f>
        <v>0.72625412930627653</v>
      </c>
      <c r="L50" s="41">
        <f t="shared" si="43"/>
        <v>0.7056288866599798</v>
      </c>
      <c r="M50" s="41">
        <f t="shared" si="41"/>
        <v>0.77856573705179277</v>
      </c>
      <c r="N50" s="41">
        <f t="shared" si="41"/>
        <v>0.75774476593742657</v>
      </c>
      <c r="O50" s="41">
        <f t="shared" si="41"/>
        <v>0.76160618216139686</v>
      </c>
      <c r="P50" s="28">
        <f>R14</f>
        <v>20.550657516051885</v>
      </c>
    </row>
    <row r="51" spans="1:16" x14ac:dyDescent="0.25">
      <c r="A51" s="55" t="str">
        <f>Q15</f>
        <v>p-xyleen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28"/>
    </row>
    <row r="52" spans="1:16" x14ac:dyDescent="0.25">
      <c r="A52" s="34">
        <v>10</v>
      </c>
      <c r="B52" s="41">
        <f t="shared" ref="B52:J52" si="44">(B15/$P15)/(B6/$P6)</f>
        <v>1.1459249948093839</v>
      </c>
      <c r="C52" s="41">
        <f t="shared" si="44"/>
        <v>1.1588849940823156</v>
      </c>
      <c r="D52" s="41">
        <f t="shared" si="44"/>
        <v>1.3197614237884967</v>
      </c>
      <c r="E52" s="41">
        <f t="shared" si="44"/>
        <v>2.0713509036293076</v>
      </c>
      <c r="F52" s="41">
        <f t="shared" si="44"/>
        <v>1.197379425703931</v>
      </c>
      <c r="G52" s="41">
        <f t="shared" si="44"/>
        <v>0.6247197003672682</v>
      </c>
      <c r="H52" s="41">
        <f t="shared" si="44"/>
        <v>1.2258884596492625</v>
      </c>
      <c r="I52" s="41">
        <f t="shared" si="44"/>
        <v>1.1758226766323381</v>
      </c>
      <c r="J52" s="41">
        <f t="shared" si="44"/>
        <v>1.1737126296849922</v>
      </c>
      <c r="K52" s="41">
        <f t="shared" ref="K52:L52" si="45">(K15/$P15)/(K6/$P6)</f>
        <v>1.1661434406855673</v>
      </c>
      <c r="L52" s="41">
        <f t="shared" si="45"/>
        <v>1.2061255015090728</v>
      </c>
      <c r="M52" s="41">
        <f t="shared" ref="M52:O54" si="46">(M15/$P15)/(M6/$P6)</f>
        <v>1.2091956700365354</v>
      </c>
      <c r="N52" s="41">
        <f t="shared" si="46"/>
        <v>1.1993986152919645</v>
      </c>
      <c r="O52" s="41">
        <f t="shared" si="46"/>
        <v>1.2306840190016561</v>
      </c>
      <c r="P52" s="28">
        <f>R15</f>
        <v>17.954096902295589</v>
      </c>
    </row>
    <row r="53" spans="1:16" x14ac:dyDescent="0.25">
      <c r="A53" s="34">
        <v>11</v>
      </c>
      <c r="B53" s="41">
        <f t="shared" ref="B53:J53" si="47">(B16/$P16)/(B7/$P7)</f>
        <v>1.1391818127798856</v>
      </c>
      <c r="C53" s="41">
        <f t="shared" si="47"/>
        <v>1.1582163898707911</v>
      </c>
      <c r="D53" s="41">
        <f t="shared" si="47"/>
        <v>1.3110743807259111</v>
      </c>
      <c r="E53" s="41">
        <f t="shared" si="47"/>
        <v>2.5174219341500255</v>
      </c>
      <c r="F53" s="41">
        <f t="shared" si="47"/>
        <v>1.1801562089074977</v>
      </c>
      <c r="G53" s="41">
        <f t="shared" si="47"/>
        <v>0.74765887013621291</v>
      </c>
      <c r="H53" s="41">
        <f t="shared" si="47"/>
        <v>1.2127872561583961</v>
      </c>
      <c r="I53" s="41">
        <f t="shared" si="47"/>
        <v>1.1655099302734309</v>
      </c>
      <c r="J53" s="41">
        <f t="shared" si="47"/>
        <v>1.1680734077720349</v>
      </c>
      <c r="K53" s="41">
        <f t="shared" ref="K53:L53" si="48">(K16/$P16)/(K7/$P7)</f>
        <v>1.1331614951519859</v>
      </c>
      <c r="L53" s="41">
        <f t="shared" si="48"/>
        <v>1.172197549940754</v>
      </c>
      <c r="M53" s="41">
        <f t="shared" si="46"/>
        <v>1.1936008070610051</v>
      </c>
      <c r="N53" s="41">
        <f t="shared" si="46"/>
        <v>1.1621276384589889</v>
      </c>
      <c r="O53" s="41">
        <f t="shared" si="46"/>
        <v>1.2394292717308324</v>
      </c>
      <c r="P53" s="28">
        <f>R16</f>
        <v>20.669460804740567</v>
      </c>
    </row>
    <row r="54" spans="1:16" x14ac:dyDescent="0.25">
      <c r="A54" s="34">
        <v>12</v>
      </c>
      <c r="B54" s="41">
        <f t="shared" ref="B54:J54" si="49">(B17/$P17)/(B8/$P8)</f>
        <v>1.1816848677928817</v>
      </c>
      <c r="C54" s="41">
        <f t="shared" si="49"/>
        <v>1.1567762257245207</v>
      </c>
      <c r="D54" s="41">
        <f t="shared" si="49"/>
        <v>1.2901770831674726</v>
      </c>
      <c r="E54" s="41">
        <f t="shared" si="49"/>
        <v>1.1598938495255917</v>
      </c>
      <c r="F54" s="41">
        <f t="shared" si="49"/>
        <v>1.1761103347556281</v>
      </c>
      <c r="G54" s="41">
        <f t="shared" si="49"/>
        <v>0.77441086240972079</v>
      </c>
      <c r="H54" s="41">
        <f t="shared" si="49"/>
        <v>1.1968646141182846</v>
      </c>
      <c r="I54" s="41">
        <f t="shared" si="49"/>
        <v>1.1974630464253435</v>
      </c>
      <c r="J54" s="41">
        <f t="shared" si="49"/>
        <v>1.1836842954629703</v>
      </c>
      <c r="K54" s="41">
        <f t="shared" ref="K54:L54" si="50">(K17/$P17)/(K8/$P8)</f>
        <v>1.1707159350286338</v>
      </c>
      <c r="L54" s="41">
        <f t="shared" si="50"/>
        <v>1.1733133617467704</v>
      </c>
      <c r="M54" s="41">
        <f t="shared" si="46"/>
        <v>1.1641944202293875</v>
      </c>
      <c r="N54" s="41">
        <f t="shared" si="46"/>
        <v>1.1901418001155775</v>
      </c>
      <c r="O54" s="41">
        <f t="shared" si="46"/>
        <v>1.2481684030142977</v>
      </c>
      <c r="P54" s="28">
        <f>R17</f>
        <v>0</v>
      </c>
    </row>
    <row r="55" spans="1:16" x14ac:dyDescent="0.25">
      <c r="A55" s="31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</row>
    <row r="56" spans="1:16" x14ac:dyDescent="0.25">
      <c r="A56" s="3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</row>
    <row r="57" spans="1:16" x14ac:dyDescent="0.25">
      <c r="A57" s="32"/>
      <c r="B57" s="43"/>
      <c r="C57" s="43"/>
      <c r="D57" s="43"/>
      <c r="E57" s="43"/>
      <c r="F57" s="44"/>
      <c r="G57" s="44"/>
      <c r="H57" s="43"/>
      <c r="I57" s="43"/>
      <c r="J57" s="43"/>
      <c r="K57" s="43"/>
      <c r="L57" s="43"/>
      <c r="M57" s="43"/>
      <c r="N57" s="43"/>
      <c r="O57" s="43"/>
    </row>
    <row r="58" spans="1:16" x14ac:dyDescent="0.25">
      <c r="A58" s="3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</row>
    <row r="59" spans="1:16" x14ac:dyDescent="0.25">
      <c r="A59" s="3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</row>
    <row r="60" spans="1:16" x14ac:dyDescent="0.25">
      <c r="A60" s="3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</row>
    <row r="61" spans="1:16" x14ac:dyDescent="0.25">
      <c r="A61" s="3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</row>
    <row r="62" spans="1:16" x14ac:dyDescent="0.25">
      <c r="A62" s="3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</row>
    <row r="63" spans="1:16" x14ac:dyDescent="0.25">
      <c r="A63" s="3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</row>
    <row r="64" spans="1:16" x14ac:dyDescent="0.25">
      <c r="A64" s="3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x14ac:dyDescent="0.25">
      <c r="A65" s="32"/>
      <c r="B65" s="44"/>
      <c r="C65" s="44"/>
      <c r="D65" s="43"/>
      <c r="E65" s="43"/>
      <c r="F65" s="43"/>
      <c r="G65" s="43"/>
      <c r="H65" s="44"/>
      <c r="I65" s="43"/>
      <c r="J65" s="43"/>
      <c r="K65" s="43"/>
      <c r="L65" s="43"/>
      <c r="M65" s="43"/>
      <c r="N65" s="43"/>
      <c r="O65" s="43"/>
    </row>
    <row r="66" spans="1:15" x14ac:dyDescent="0.25">
      <c r="A66" s="32"/>
      <c r="B66" s="43"/>
      <c r="C66" s="44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</row>
    <row r="67" spans="1:15" x14ac:dyDescent="0.25">
      <c r="A67" s="3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</row>
    <row r="68" spans="1:15" x14ac:dyDescent="0.25">
      <c r="A68" s="32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</row>
    <row r="69" spans="1:15" x14ac:dyDescent="0.25">
      <c r="A69" s="3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</row>
    <row r="70" spans="1:15" x14ac:dyDescent="0.25">
      <c r="A70" s="32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</row>
    <row r="71" spans="1:15" x14ac:dyDescent="0.25">
      <c r="A71" s="32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</row>
    <row r="72" spans="1:15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</row>
    <row r="73" spans="1:15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</row>
    <row r="74" spans="1:15" x14ac:dyDescent="0.25">
      <c r="A74" s="32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</row>
    <row r="75" spans="1:15" x14ac:dyDescent="0.25">
      <c r="A75" s="32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</row>
    <row r="76" spans="1:15" x14ac:dyDescent="0.25">
      <c r="A76" s="32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</row>
    <row r="77" spans="1:15" x14ac:dyDescent="0.25">
      <c r="A77" s="32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</row>
    <row r="78" spans="1:15" x14ac:dyDescent="0.25">
      <c r="A78" s="32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</row>
    <row r="79" spans="1:15" x14ac:dyDescent="0.25">
      <c r="A79" s="32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</row>
    <row r="80" spans="1:15" x14ac:dyDescent="0.25">
      <c r="A80" s="32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</row>
    <row r="81" spans="1:15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</row>
    <row r="82" spans="1:15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</row>
    <row r="83" spans="1:15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</row>
    <row r="84" spans="1:15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</row>
    <row r="85" spans="1:15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</row>
  </sheetData>
  <sheetProtection algorithmName="SHA-512" hashValue="piyJqYSfNB9LKmamX/vNMoFfEiG7frnaiY+TyI5/t0qiaXN3Yr9JrrX3PmctiF6DyAFMZHHq1yJNkYF0d2Fguw==" saltValue="4tt0UxhfKpjtqL/26Gg3GQ==" spinCount="100000" sheet="1" objects="1" scenarios="1" selectLockedCells="1" selectUnlockedCells="1"/>
  <mergeCells count="7">
    <mergeCell ref="A43:O43"/>
    <mergeCell ref="A47:O47"/>
    <mergeCell ref="A51:O51"/>
    <mergeCell ref="P4:P5"/>
    <mergeCell ref="Q4:Q5"/>
    <mergeCell ref="A21:Q21"/>
    <mergeCell ref="A39:P39"/>
  </mergeCells>
  <conditionalFormatting sqref="B25:O27 B37:O37">
    <cfRule type="cellIs" dxfId="2" priority="13" operator="between">
      <formula>-10%</formula>
      <formula>0.1</formula>
    </cfRule>
    <cfRule type="cellIs" dxfId="1" priority="14" operator="notBetween">
      <formula>0.1</formula>
      <formula>0.1</formula>
    </cfRule>
  </conditionalFormatting>
  <conditionalFormatting sqref="B44:O46 B48:O50 B52:O54">
    <cfRule type="cellIs" dxfId="0" priority="64" operator="between">
      <formula>#REF!</formula>
      <formula>$S$44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E" ma:contentTypeID="0x0101007463A7E0612B5D45B0910A71122E5AB60009900140BD7E58459C0BB6DA7212B78E" ma:contentTypeVersion="15" ma:contentTypeDescription="Ringtesten" ma:contentTypeScope="" ma:versionID="881ac0c7ad4783b1abd2d9b2f89bd01c">
  <xsd:schema xmlns:xsd="http://www.w3.org/2001/XMLSchema" xmlns:xs="http://www.w3.org/2001/XMLSchema" xmlns:p="http://schemas.microsoft.com/office/2006/metadata/properties" xmlns:ns2="eba2475f-4c5c-418a-90c2-2b36802fc485" xmlns:ns3="08cda046-0f15-45eb-a9d5-77306d3264cd" xmlns:ns4="dda9e79c-c62e-445e-b991-197574827cb3" targetNamespace="http://schemas.microsoft.com/office/2006/metadata/properties" ma:root="true" ma:fieldsID="8f7b9e5a49f0183dd0dfa4257f197966" ns2:_="" ns3:_="" ns4:_="">
    <xsd:import namespace="eba2475f-4c5c-418a-90c2-2b36802fc485"/>
    <xsd:import namespace="08cda046-0f15-45eb-a9d5-77306d3264cd"/>
    <xsd:import namespace="dda9e79c-c62e-445e-b991-197574827cb3"/>
    <xsd:element name="properties">
      <xsd:complexType>
        <xsd:sequence>
          <xsd:element name="documentManagement">
            <xsd:complexType>
              <xsd:all>
                <xsd:element ref="ns2:Ringtest" minOccurs="0"/>
                <xsd:element ref="ns3:Jaar"/>
                <xsd:element ref="ns3:DEEL" minOccurs="0"/>
                <xsd:element ref="ns4:Publicatiedatum"/>
                <xsd:element ref="ns2:Distributie_x0020_datum" minOccurs="0"/>
                <xsd:element ref="ns3:MediaServiceMetadata" minOccurs="0"/>
                <xsd:element ref="ns3:MediaServiceFastMetadata" minOccurs="0"/>
                <xsd:element ref="ns3:PublicUR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2475f-4c5c-418a-90c2-2b36802fc485" elementFormDefault="qualified">
    <xsd:import namespace="http://schemas.microsoft.com/office/2006/documentManagement/types"/>
    <xsd:import namespace="http://schemas.microsoft.com/office/infopath/2007/PartnerControls"/>
    <xsd:element name="Ringtest" ma:index="2" nillable="true" ma:displayName="Ringtest" ma:description="Keuzelijst ringtesten" ma:format="Dropdown" ma:internalName="Ringtest" ma:readOnly="false">
      <xsd:simpleType>
        <xsd:restriction base="dms:Choice">
          <xsd:enumeration value="VKL"/>
          <xsd:enumeration value="LABS"/>
        </xsd:restriction>
      </xsd:simpleType>
    </xsd:element>
    <xsd:element name="Distributie_x0020_datum" ma:index="6" nillable="true" ma:displayName="Distributie datum" ma:default="25 januari 2012" ma:format="Dropdown" ma:internalName="Distributie_x0020_datum" ma:readOnly="false">
      <xsd:simpleType>
        <xsd:restriction base="dms:Choice">
          <xsd:enumeration value="25 januari 2012"/>
          <xsd:enumeration value="14-15 februari 2012"/>
          <xsd:enumeration value="2 maart 2012"/>
          <xsd:enumeration value="14 maart 2012"/>
          <xsd:enumeration value="25 april 2012"/>
          <xsd:enumeration value="26 april 2012"/>
          <xsd:enumeration value="23 mei 2012"/>
          <xsd:enumeration value="13 juni 2012"/>
          <xsd:enumeration value="27 juni 2012"/>
          <xsd:enumeration value="29-30 augustus 2012"/>
          <xsd:enumeration value="3 oktober 2012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cda046-0f15-45eb-a9d5-77306d3264cd" elementFormDefault="qualified">
    <xsd:import namespace="http://schemas.microsoft.com/office/2006/documentManagement/types"/>
    <xsd:import namespace="http://schemas.microsoft.com/office/infopath/2007/PartnerControls"/>
    <xsd:element name="Jaar" ma:index="3" ma:displayName="Datum ringtest" ma:internalName="Jaar" ma:readOnly="false">
      <xsd:simpleType>
        <xsd:restriction base="dms:Text">
          <xsd:maxLength value="255"/>
        </xsd:restriction>
      </xsd:simpleType>
    </xsd:element>
    <xsd:element name="DEEL" ma:index="4" nillable="true" ma:displayName="Deel" ma:default="Rapport" ma:format="Dropdown" ma:internalName="DEEL" ma:readOnly="false">
      <xsd:simpleType>
        <xsd:restriction base="dms:Choice">
          <xsd:enumeration value="Rapport"/>
          <xsd:enumeration value="Deel 1"/>
          <xsd:enumeration value="Deel 2"/>
          <xsd:enumeration value="Deel 3"/>
          <xsd:enumeration value="Deel 4"/>
          <xsd:enumeration value="Deel 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PublicURL" ma:index="15" nillable="true" ma:displayName="PublicURL" ma:internalName="PublicURL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9e79c-c62e-445e-b991-197574827cb3" elementFormDefault="qualified">
    <xsd:import namespace="http://schemas.microsoft.com/office/2006/documentManagement/types"/>
    <xsd:import namespace="http://schemas.microsoft.com/office/infopath/2007/PartnerControls"/>
    <xsd:element name="Publicatiedatum" ma:index="5" ma:displayName="Publicatiedatum" ma:default="[today]" ma:format="DateOnly" ma:internalName="Publicatiedatum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URL xmlns="08cda046-0f15-45eb-a9d5-77306d3264cd">https://reflabos.vito.be/ree/LABS_2025-4_Deel3.xlsx</PublicURL>
    <DEEL xmlns="08cda046-0f15-45eb-a9d5-77306d3264cd">Deel 3</DEEL>
    <Ringtest xmlns="eba2475f-4c5c-418a-90c2-2b36802fc485">LABS</Ringtest>
    <Jaar xmlns="08cda046-0f15-45eb-a9d5-77306d3264cd">2025</Jaar>
    <Publicatiedatum xmlns="dda9e79c-c62e-445e-b991-197574827cb3">2026-03-26T15:02:35+00:00</Publicatiedatum>
    <Distributie_x0020_datum xmlns="eba2475f-4c5c-418a-90c2-2b36802fc485">25 januari 2012</Distributie_x0020_datum>
  </documentManagement>
</p:properties>
</file>

<file path=customXml/itemProps1.xml><?xml version="1.0" encoding="utf-8"?>
<ds:datastoreItem xmlns:ds="http://schemas.openxmlformats.org/officeDocument/2006/customXml" ds:itemID="{76E73E28-5854-40E1-9B8D-FE8A2CE4AAFB}"/>
</file>

<file path=customXml/itemProps2.xml><?xml version="1.0" encoding="utf-8"?>
<ds:datastoreItem xmlns:ds="http://schemas.openxmlformats.org/officeDocument/2006/customXml" ds:itemID="{F98CC7A1-0102-4D0E-91EF-2A23235C3176}"/>
</file>

<file path=customXml/itemProps3.xml><?xml version="1.0" encoding="utf-8"?>
<ds:datastoreItem xmlns:ds="http://schemas.openxmlformats.org/officeDocument/2006/customXml" ds:itemID="{DCD914C2-D249-45DB-8A1B-EAA5930664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TOC stap 1</vt:lpstr>
      <vt:lpstr>TOC stap 2</vt:lpstr>
      <vt:lpstr>TOC stap 3</vt:lpstr>
      <vt:lpstr>TOC stap 13</vt:lpstr>
      <vt:lpstr>RRF</vt:lpstr>
      <vt:lpstr>'TOC stap 1'!Print_Area</vt:lpstr>
      <vt:lpstr>'TOC stap 13'!Print_Area</vt:lpstr>
      <vt:lpstr>'TOC stap 2'!Print_Area</vt:lpstr>
      <vt:lpstr>'TOC stap 3'!Print_Area</vt:lpstr>
    </vt:vector>
  </TitlesOfParts>
  <Company>VITO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LABS 2025-4</dc:title>
  <dc:creator>BAEYENSB</dc:creator>
  <cp:lastModifiedBy>Bart Baeyens</cp:lastModifiedBy>
  <cp:lastPrinted>2013-08-28T07:21:24Z</cp:lastPrinted>
  <dcterms:created xsi:type="dcterms:W3CDTF">2010-09-21T12:11:22Z</dcterms:created>
  <dcterms:modified xsi:type="dcterms:W3CDTF">2026-03-19T14:03:12Z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0x0101007463A7E0612B5D45B0910A71122E5AB60009900140BD7E58459C0BB6DA7212B78E</vt:lpwstr>
  </property>
</Properties>
</file>